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480" windowHeight="7650" tabRatio="829" activeTab="5"/>
  </bookViews>
  <sheets>
    <sheet name="Съдържание" sheetId="1" r:id="rId1"/>
    <sheet name="Базови данни" sheetId="2" r:id="rId2"/>
    <sheet name="СБ" sheetId="3" r:id="rId3"/>
    <sheet name="ОПР дв" sheetId="4" r:id="rId4"/>
    <sheet name="ОПП" sheetId="5" r:id="rId5"/>
    <sheet name="ОСК" sheetId="6" r:id="rId6"/>
  </sheet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 дв'!$A$1:$G$42</definedName>
    <definedName name="Excel_BuiltIn_Print_Area_5_1_1">'ОПР дв'!$A$2:$G$48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4">'ОПП'!$A$1:$H$95</definedName>
    <definedName name="_xlnm.Print_Area" localSheetId="3">'ОПР дв'!$A$1:$G$46</definedName>
    <definedName name="_xlnm.Print_Area" localSheetId="5">'ОСК'!$A$1:$L$33</definedName>
    <definedName name="_xlnm.Print_Area" localSheetId="2">'СБ'!$A$1:$F$77</definedName>
  </definedNames>
  <calcPr fullCalcOnLoad="1"/>
</workbook>
</file>

<file path=xl/sharedStrings.xml><?xml version="1.0" encoding="utf-8"?>
<sst xmlns="http://schemas.openxmlformats.org/spreadsheetml/2006/main" count="374" uniqueCount="291">
  <si>
    <t>Съдържание</t>
  </si>
  <si>
    <t>#СБ.A1</t>
  </si>
  <si>
    <t>#ОПР.A1</t>
  </si>
  <si>
    <t>#ОСК.A1</t>
  </si>
  <si>
    <t>4. Отчет за паричните потоци</t>
  </si>
  <si>
    <t>#ОПП.A1</t>
  </si>
  <si>
    <t>ОТЧЕТ</t>
  </si>
  <si>
    <t>за паричните потоци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</si>
  <si>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</si>
  <si>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</si>
  <si>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</si>
  <si>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</si>
  <si>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</si>
  <si>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</si>
  <si>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</si>
  <si>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</t>
  </si>
  <si>
    <t>Парични потоци от основна дейност</t>
  </si>
  <si>
    <t>Парични потоци, свързани с търговски контрагенти</t>
  </si>
  <si>
    <t>Парични потоци, свързани с краткосрочни</t>
  </si>
  <si>
    <t>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</si>
  <si>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</si>
  <si>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</t>
  </si>
  <si>
    <t>дивиденти и други подобни</t>
  </si>
  <si>
    <t>Парични потоци от положителни и отрицателни</t>
  </si>
  <si>
    <t>валутни курсови разлики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</si>
  <si>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</si>
  <si>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</si>
  <si>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 дейност</t>
  </si>
  <si>
    <t>Всичко парични потоци от основна дейност (А)</t>
  </si>
  <si>
    <t>Б.</t>
  </si>
  <si>
    <t>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</si>
  <si>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</si>
  <si>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</t>
  </si>
  <si>
    <t>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</si>
  <si>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</si>
  <si>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</si>
  <si>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инвестиционна дейност (Б)</t>
  </si>
  <si>
    <t>В.</t>
  </si>
  <si>
    <t>Парични потоци от финансова дейност</t>
  </si>
  <si>
    <t>Парични потоци от емитиране и обратно</t>
  </si>
  <si>
    <t>придобиване на ценни книжа</t>
  </si>
  <si>
    <t>Парични потоци от допълнителни вноски и</t>
  </si>
  <si>
    <t>връщането им на собствениците</t>
  </si>
  <si>
    <t>Парични потоци, свързани с получени или</t>
  </si>
  <si>
    <t>предоставени заеми</t>
  </si>
  <si>
    <t>Парични потоци от лихви, комисионни,</t>
  </si>
  <si>
    <t>Плащания на задължения по лизингови договори</t>
  </si>
  <si>
    <t>Други парични потоци от финансова дейност</t>
  </si>
  <si>
    <t>Всичко парични потоци от финансова дейност (В)</t>
  </si>
  <si>
    <t>Г.</t>
  </si>
  <si>
    <t>Изменение на паричните средства през периода (А+Б+В)</t>
  </si>
  <si>
    <t>Д.</t>
  </si>
  <si>
    <t>Парични средства в началото на периода</t>
  </si>
  <si>
    <t>Е.</t>
  </si>
  <si>
    <t>Парични средства в края на периода</t>
  </si>
  <si>
    <t>за собствения капитал</t>
  </si>
  <si>
    <t>Показатели</t>
  </si>
  <si>
    <t>Записан капитал</t>
  </si>
  <si>
    <t>Премии от емисии</t>
  </si>
  <si>
    <t xml:space="preserve">Резерв от последващи оценки 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</si>
  <si>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</si>
  <si>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</si>
  <si>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</si>
  <si>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</si>
  <si>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</si>
  <si>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</si>
  <si>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</si>
  <si>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</si>
  <si>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</si>
  <si>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</si>
  <si>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</si>
  <si>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 Промени в счетоводната политика</t>
  </si>
  <si>
    <t>3. Грешки</t>
  </si>
  <si>
    <t>4.Салдо след промени в счетоводната политика и грешки</t>
  </si>
  <si>
    <t>5. Изменение за сметка на собствениците, в т.ч.:</t>
  </si>
  <si>
    <t>- увеличение</t>
  </si>
  <si>
    <t>- намаление</t>
  </si>
  <si>
    <t>6. Финансов резултат от текущия период</t>
  </si>
  <si>
    <t xml:space="preserve"> - за дивиденти</t>
  </si>
  <si>
    <t>8. Покриване на загуба</t>
  </si>
  <si>
    <t>9. Последващи оценки на активи и пасиви</t>
  </si>
  <si>
    <t xml:space="preserve"> - увеличения</t>
  </si>
  <si>
    <t xml:space="preserve"> - намаления</t>
  </si>
  <si>
    <t>10. Други изменения в собствения капитал</t>
  </si>
  <si>
    <t>11. Салдо към края на отчетния период</t>
  </si>
  <si>
    <t>СЧЕТОВОДЕН БАЛАНС</t>
  </si>
  <si>
    <t>Актив</t>
  </si>
  <si>
    <t>Пасив</t>
  </si>
  <si>
    <t>П а с и в</t>
  </si>
  <si>
    <t>Раздели, групи, статии</t>
  </si>
  <si>
    <t>Сума (хил.лева)</t>
  </si>
  <si>
    <t>Текуща година</t>
  </si>
  <si>
    <t>Предходна година</t>
  </si>
  <si>
    <t>А. Записан, но невнесен капитал</t>
  </si>
  <si>
    <t>А. Собствен капитал</t>
  </si>
  <si>
    <t>Б. Нетекущи (дълготрайни) активи</t>
  </si>
  <si>
    <t>I. Записан капитал</t>
  </si>
  <si>
    <t>І. Нематериални активи</t>
  </si>
  <si>
    <t>ІІ. Премии от емисии</t>
  </si>
  <si>
    <t>1. Продукти от развойна дейност</t>
  </si>
  <si>
    <t>ІІІ. Резерв от последващи оценки</t>
  </si>
  <si>
    <t>2. Концесии, патенти, лицензии, търговски марки, програмни продукти и други подобни права и активи</t>
  </si>
  <si>
    <t>ІV. Резерви</t>
  </si>
  <si>
    <t>1. Законови резерви</t>
  </si>
  <si>
    <t>2. Резерв свързан с изкупени собствени акции</t>
  </si>
  <si>
    <t>Общо за група I:</t>
  </si>
  <si>
    <t>3. Резерв съгласно учредителен акт</t>
  </si>
  <si>
    <t>II. Дълготрайни материални активи</t>
  </si>
  <si>
    <t>4. Други резерви</t>
  </si>
  <si>
    <t>Общо за група IV:</t>
  </si>
  <si>
    <t>V. Натрупана печалба (загуба) от минали години, в т.ч.:</t>
  </si>
  <si>
    <t xml:space="preserve"> - неразпределена печалба</t>
  </si>
  <si>
    <t xml:space="preserve"> - непокрита загуба</t>
  </si>
  <si>
    <t>Общо за група V:</t>
  </si>
  <si>
    <t xml:space="preserve">ОБЩО ЗА РАЗДЕЛ "А": </t>
  </si>
  <si>
    <t>Б. Провизии и сходни задължения</t>
  </si>
  <si>
    <t>1. Провизии за пенсии и други подобни задължения</t>
  </si>
  <si>
    <t xml:space="preserve"> - отсрочени данъци</t>
  </si>
  <si>
    <t>3. Други провизии и сходни задължения</t>
  </si>
  <si>
    <t>Общо за раздел Б:</t>
  </si>
  <si>
    <t>В. Задължения</t>
  </si>
  <si>
    <t>1. Облигационни заеми с отделно посочване на конвертируемите в т.ч.:</t>
  </si>
  <si>
    <t>7. Изкупени собствени акции номинална стойност ........хил.лв.</t>
  </si>
  <si>
    <t>Х</t>
  </si>
  <si>
    <t xml:space="preserve"> - до 1 година</t>
  </si>
  <si>
    <t>Общо за група III:</t>
  </si>
  <si>
    <t>ІV. Отсрочени данъци</t>
  </si>
  <si>
    <t>2. Задължения към финансови предприятия, в т.ч.:</t>
  </si>
  <si>
    <t>В. Текущи (краткотрайни) активи</t>
  </si>
  <si>
    <t>I.Материални запаси</t>
  </si>
  <si>
    <t>3. Получени аванси, в т.ч.:</t>
  </si>
  <si>
    <t xml:space="preserve">1. Суровини и материали </t>
  </si>
  <si>
    <t>2. Незавършено производство</t>
  </si>
  <si>
    <t>4. Задължения към доставчици, в т.ч.:</t>
  </si>
  <si>
    <t xml:space="preserve"> - продукция</t>
  </si>
  <si>
    <t xml:space="preserve"> - стоки</t>
  </si>
  <si>
    <t>5. Задължения по полици, в т.ч.:</t>
  </si>
  <si>
    <t>II. Вземания</t>
  </si>
  <si>
    <t>1. Вземания от клиенти и доставчици, в т.ч.:</t>
  </si>
  <si>
    <t>6. Задължения към предприятия от група, в т.ч.:</t>
  </si>
  <si>
    <t xml:space="preserve"> - над 1 година</t>
  </si>
  <si>
    <t>2. Вземания от предприятия от група в т.ч.:</t>
  </si>
  <si>
    <t>7. Задължения, свързани с асоциирани и смесени предприятия, в т.ч.:</t>
  </si>
  <si>
    <t>4. Други вземания в т.ч.:</t>
  </si>
  <si>
    <t>8. Други задължения, в т.ч.:</t>
  </si>
  <si>
    <t>Общо за група II:</t>
  </si>
  <si>
    <t>III. Инвестиции</t>
  </si>
  <si>
    <t>1. Акции и дялове в предприятия от група</t>
  </si>
  <si>
    <t xml:space="preserve"> - към персонала, в т.ч.:</t>
  </si>
  <si>
    <t>2. Изкупени собствени акции номинална стойност  .........хил.лв.</t>
  </si>
  <si>
    <t>3. Други инвестиции</t>
  </si>
  <si>
    <t xml:space="preserve"> - осигурителни задължения, в т.ч.:</t>
  </si>
  <si>
    <t>IV. Парични  средства, в т.ч.:</t>
  </si>
  <si>
    <t xml:space="preserve"> - в брой</t>
  </si>
  <si>
    <t xml:space="preserve"> - данъчни задължения</t>
  </si>
  <si>
    <t xml:space="preserve"> - безсрочни сметки (депозити)</t>
  </si>
  <si>
    <t>Общо за раздел В, в т.ч.:</t>
  </si>
  <si>
    <t>Общо за раздел В:</t>
  </si>
  <si>
    <t>Г. Финансирания и приходи за бъдещи периоди, в т.ч.:</t>
  </si>
  <si>
    <t>Г. Разходи за бъдещи периоди</t>
  </si>
  <si>
    <t xml:space="preserve"> - финансирания</t>
  </si>
  <si>
    <t xml:space="preserve"> - приходи за бъдещи периоди</t>
  </si>
  <si>
    <t>СУМА НА АКТИВА</t>
  </si>
  <si>
    <t>СУМА НА ПАСИВА</t>
  </si>
  <si>
    <t>О Т Ч Е Т</t>
  </si>
  <si>
    <t>ЗА ПРИХОДИТЕ И РАЗХОДИТЕ</t>
  </si>
  <si>
    <t>Наименование  на разходите</t>
  </si>
  <si>
    <t>Сума /хил.лв/</t>
  </si>
  <si>
    <t>Наименование  на приходите</t>
  </si>
  <si>
    <t>текуща година</t>
  </si>
  <si>
    <t>предходна година</t>
  </si>
  <si>
    <t xml:space="preserve">А. РАЗХОДИ </t>
  </si>
  <si>
    <t xml:space="preserve">Б. ПРИХОДИ </t>
  </si>
  <si>
    <t>1. Намаление на запасите от продукция и незавършено производство</t>
  </si>
  <si>
    <t>1. Нетни приходи от продажби в т.ч.:</t>
  </si>
  <si>
    <t>2. Разходи за суровини, материали и външни услуги в т.ч.: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</si>
  <si>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</si>
  <si>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</si>
  <si>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</si>
  <si>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</si>
  <si>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</si>
  <si>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</si>
  <si>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</si>
  <si>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</si>
  <si>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</si>
  <si>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 xml:space="preserve">б) разходи за осигуровки, вт.ч.: </t>
  </si>
  <si>
    <t>4. Други приходи, в т.ч.:</t>
  </si>
  <si>
    <t>- осигуровки свързани с пенсии</t>
  </si>
  <si>
    <t>4. Разходи за амортизация и обезценка, в т.ч.:</t>
  </si>
  <si>
    <t>Общо приходи от оперативната дейност</t>
  </si>
  <si>
    <t>а) разходи за амортизация и обезценка на дълготрайни материални и нематериални активи, в т.ч.:</t>
  </si>
  <si>
    <t>5. Приходи от участия в дъщерни, асоциирани и смесени предприятия, в т.ч.: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</si>
  <si>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</si>
  <si>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</si>
  <si>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</si>
  <si>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инвестиции, заеми, признати като нетекущи (дългосрочни) активи, в т.ч.:</t>
  </si>
  <si>
    <t>б) разходи от обезценка на текущи (краткотрайни) активи</t>
  </si>
  <si>
    <t>5. Други разходи, в т.ч.:</t>
  </si>
  <si>
    <t>а) балансова стойност на продадени активи</t>
  </si>
  <si>
    <t>7. Други лихви и финансови приходи, в т.ч.:</t>
  </si>
  <si>
    <t>б) провизии</t>
  </si>
  <si>
    <t>а) приходи от предприятия от група</t>
  </si>
  <si>
    <t>Общо разходи за оперативната дейност</t>
  </si>
  <si>
    <t>б) положителни разлики от операции с финансови инструменти</t>
  </si>
  <si>
    <t>6. Разходи от обезценка на финансови активи, включително инвестициите, признати като текущи (краткосрочни) активи, в т.ч:</t>
  </si>
  <si>
    <t>в) положителни разлики от промяна на валутни курсове</t>
  </si>
  <si>
    <t>- отрицателни разлики от промяна на валутни курсове</t>
  </si>
  <si>
    <t>Общо финасови приходи</t>
  </si>
  <si>
    <t>7. Разходи за лихви и други финансови разходи, в т.ч.:</t>
  </si>
  <si>
    <t>- разходи, свързани с предприятия от група</t>
  </si>
  <si>
    <t>- отрицателни разлики от операции с финансови активи</t>
  </si>
  <si>
    <t>Общо финансови разходи</t>
  </si>
  <si>
    <t>Общо разходи за обичайната дейност</t>
  </si>
  <si>
    <t>Общо приходи от обичайната дейност</t>
  </si>
  <si>
    <t>8. Печалба от обичайната дейност</t>
  </si>
  <si>
    <t>8. Загуба от обичайната дейност</t>
  </si>
  <si>
    <t xml:space="preserve">Общо разходи </t>
  </si>
  <si>
    <t xml:space="preserve">Общо приходи </t>
  </si>
  <si>
    <t>VІ. Текуща печалба (загуба)</t>
  </si>
  <si>
    <t>Контроли</t>
  </si>
  <si>
    <t>5. Равнение на собствения капитал за текущата година по СБ и ОСК</t>
  </si>
  <si>
    <t>6. Равнение на собствения капитал за предходната година по СБ и ОСК</t>
  </si>
  <si>
    <t>2. Провизии за данъци в т.ч.:</t>
  </si>
  <si>
    <t>(хил.лв)</t>
  </si>
  <si>
    <t>3. Продукция и стоки в т.ч.:</t>
  </si>
  <si>
    <t>4. Предоставени аванси</t>
  </si>
  <si>
    <t>9. Счетоводна печалба (общо приходи – общо разходи)</t>
  </si>
  <si>
    <t>10. Разходи за данъци от печалбата</t>
  </si>
  <si>
    <t>11. Други данъци, алтернативни на корпоративния данък</t>
  </si>
  <si>
    <t>12. Печалба</t>
  </si>
  <si>
    <t>Всичко (общо разходи + 10 + 11 + 12)</t>
  </si>
  <si>
    <t>9. Счетоводна загуба (общо приходи – общо разходи)</t>
  </si>
  <si>
    <t>10. Загуба (ред 9 + ред 10 и 11 от раздел А)</t>
  </si>
  <si>
    <t>Всичко (Общо приходи + 10)</t>
  </si>
  <si>
    <t>Отчетен период:</t>
  </si>
  <si>
    <t>на</t>
  </si>
  <si>
    <t xml:space="preserve">към </t>
  </si>
  <si>
    <t xml:space="preserve">за </t>
  </si>
  <si>
    <t>за</t>
  </si>
  <si>
    <t>Дата на съставяне:</t>
  </si>
  <si>
    <t>5. Отчет за собствения капитал</t>
  </si>
  <si>
    <t>3. Търговска репутация</t>
  </si>
  <si>
    <t>4. Предоставени аванси и нематериални активи в процес на изграждане</t>
  </si>
  <si>
    <t>1. Земи и сгради, в т.ч.:</t>
  </si>
  <si>
    <t xml:space="preserve"> - земи</t>
  </si>
  <si>
    <t xml:space="preserve"> - сгради</t>
  </si>
  <si>
    <t>2 .Машини,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</si>
  <si>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</si>
  <si>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</si>
  <si>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ІІ:</t>
  </si>
  <si>
    <t xml:space="preserve">III. Дългосрочни финансови активи </t>
  </si>
  <si>
    <t>2. Предоставени заеми на предприятия от група</t>
  </si>
  <si>
    <t>3. Акциии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</si>
  <si>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</si>
  <si>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</si>
  <si>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</si>
  <si>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r>
      <t xml:space="preserve"> </t>
    </r>
    <r>
      <rPr>
        <sz val="10"/>
        <color indexed="8"/>
        <rFont val="Arial"/>
        <family val="2"/>
      </rPr>
      <t>- над 1 година</t>
    </r>
  </si>
  <si>
    <r>
      <t xml:space="preserve"> </t>
    </r>
    <r>
      <rPr>
        <sz val="10"/>
        <color indexed="8"/>
        <rFont val="Arial"/>
        <family val="2"/>
      </rPr>
      <t>- приходи от финасирания</t>
    </r>
  </si>
  <si>
    <t>1. Базови данни</t>
  </si>
  <si>
    <t>2. Счетоводен баланс</t>
  </si>
  <si>
    <t>3.1. Отчет за приходите и разходите в двустранна форма  (според същността на разходите)</t>
  </si>
  <si>
    <t>3.2. Отчет за приходите и разходите в едностранна форма  (проред функцията на разходите)</t>
  </si>
  <si>
    <t>8. Равнение на паричните средства за предходната  година по СБ и ОПП</t>
  </si>
  <si>
    <t>7. Равнение на паричните средства за текущата  година по СБ и ОПП</t>
  </si>
  <si>
    <t>Трите имена на съставителя:</t>
  </si>
  <si>
    <t>Трите имена на управляващия:</t>
  </si>
  <si>
    <t>Базови данни:</t>
  </si>
  <si>
    <t>Име и правна форма на отчитащото се предприятие:</t>
  </si>
  <si>
    <t>Дата, към която се съставя отчета:</t>
  </si>
  <si>
    <t>Предходен период:</t>
  </si>
  <si>
    <t>Крайна дата на предходния период:</t>
  </si>
  <si>
    <t>Начало на предходния период</t>
  </si>
  <si>
    <t>Начало на текущия период</t>
  </si>
  <si>
    <t>Равнения със счетоводния баланс:</t>
  </si>
  <si>
    <t>3. Вземания, свързани с асоциирани и смесени предприятия, в т.ч.:</t>
  </si>
  <si>
    <t>7. Разпределeние на печалба в т.ч.:</t>
  </si>
  <si>
    <t>Равнения на баланса (Активи-Пасиви и СКл):</t>
  </si>
  <si>
    <r>
      <t xml:space="preserve">1. Равнение на </t>
    </r>
    <r>
      <rPr>
        <b/>
        <u val="single"/>
        <sz val="10"/>
        <rFont val="Arial"/>
        <family val="2"/>
      </rPr>
      <t>печалбата</t>
    </r>
    <r>
      <rPr>
        <sz val="10"/>
        <rFont val="Arial"/>
        <family val="2"/>
      </rPr>
      <t xml:space="preserve"> за текущата година по СБ и ОПР (двустранно)</t>
    </r>
  </si>
  <si>
    <r>
      <t xml:space="preserve">2. Равнение на </t>
    </r>
    <r>
      <rPr>
        <b/>
        <u val="single"/>
        <sz val="10"/>
        <rFont val="Arial"/>
        <family val="2"/>
      </rPr>
      <t>печалбата</t>
    </r>
    <r>
      <rPr>
        <sz val="10"/>
        <rFont val="Arial"/>
        <family val="2"/>
      </rPr>
      <t xml:space="preserve"> за предходната година по СБ и ОПР </t>
    </r>
  </si>
  <si>
    <r>
      <t xml:space="preserve">3. Равнение на </t>
    </r>
    <r>
      <rPr>
        <b/>
        <u val="single"/>
        <sz val="10"/>
        <rFont val="Arial"/>
        <family val="2"/>
      </rPr>
      <t>загубата</t>
    </r>
    <r>
      <rPr>
        <sz val="10"/>
        <rFont val="Arial"/>
        <family val="2"/>
      </rPr>
      <t xml:space="preserve"> за текущата година по СБ и ОПР (двустранно)</t>
    </r>
  </si>
  <si>
    <r>
      <t xml:space="preserve">4. Равнение на </t>
    </r>
    <r>
      <rPr>
        <b/>
        <u val="single"/>
        <sz val="10"/>
        <rFont val="Arial"/>
        <family val="2"/>
      </rPr>
      <t>загубата</t>
    </r>
    <r>
      <rPr>
        <sz val="10"/>
        <rFont val="Arial"/>
        <family val="2"/>
      </rPr>
      <t xml:space="preserve"> за предходната година по СБ и ОПР (двустранно)</t>
    </r>
  </si>
  <si>
    <t>13. Собствен капитал към края на отчетния  период (11+/- 12)</t>
  </si>
  <si>
    <t>12. Промени от преводи на годишни финансови отчети на предприятия в чужбина</t>
  </si>
  <si>
    <t>Обратно към съдържание</t>
  </si>
  <si>
    <t>ISBN 978 - 954 - 9587 - 45 – 6</t>
  </si>
  <si>
    <r>
      <t>Всички права запазени. Това издание или част от него не може да бъде копирано и разпространявано под никаква форма - електронно или механично, включително фотокопирано, записвано под каквато и да е форма или чрез какъвто и да е носител на информация без писменото разрешение на Актив</t>
    </r>
    <r>
      <rPr>
        <b/>
        <vertAlign val="superscript"/>
        <sz val="8"/>
        <color indexed="17"/>
        <rFont val="Symbol"/>
        <family val="1"/>
      </rPr>
      <t>â</t>
    </r>
  </si>
  <si>
    <t>Индивидуален № 285</t>
  </si>
  <si>
    <t>"ДКЦ СВ. ИВАН РИЛСКИ-АСПАРУХОВО-ВАРНА" ЕООД</t>
  </si>
  <si>
    <r>
      <t xml:space="preserve">Съставител: </t>
    </r>
    <r>
      <rPr>
        <b/>
        <sz val="10"/>
        <color indexed="10"/>
        <rFont val="Arial"/>
        <family val="2"/>
      </rPr>
      <t>Анна Владимирова Александрова-Иванова</t>
    </r>
  </si>
  <si>
    <t>Ръководител :Людмил Стефанов Цветков</t>
  </si>
  <si>
    <r>
      <t>Дата на съставяне 19.07.</t>
    </r>
    <r>
      <rPr>
        <b/>
        <sz val="10"/>
        <color indexed="10"/>
        <rFont val="Arial"/>
        <family val="2"/>
      </rPr>
      <t>2017</t>
    </r>
    <r>
      <rPr>
        <sz val="10"/>
        <rFont val="Arial"/>
        <family val="2"/>
      </rPr>
      <t xml:space="preserve">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</si>
</sst>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&quot;/"/>
    <numFmt numFmtId="173" formatCode="##0.00"/>
    <numFmt numFmtId="174" formatCode="_-* #,##0._л_в_-;\-* #,##0._л_в_-;_-* \-??\ _л_в_-;_-@_-"/>
    <numFmt numFmtId="175" formatCode="_-* #,##0.00\,_л_в_-;\-* #,##0.00\,_л_в_-;_-* \-??\ _л_в_-;_-@_-"/>
    <numFmt numFmtId="176" formatCode="#,##0;[Black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aramond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vertAlign val="superscript"/>
      <sz val="8"/>
      <color indexed="17"/>
      <name val="Symbol"/>
      <family val="1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>
      <alignment/>
      <protection/>
    </xf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0" fillId="0" borderId="0" xfId="53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2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3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6" fontId="26" fillId="0" borderId="10" xfId="0" applyNumberFormat="1" applyFont="1" applyFill="1" applyBorder="1" applyAlignment="1">
      <alignment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10" xfId="0" applyFont="1" applyFill="1" applyBorder="1" applyAlignment="1">
      <alignment wrapText="1"/>
    </xf>
    <xf numFmtId="0" fontId="35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23" fillId="0" borderId="16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0" fillId="0" borderId="0" xfId="53" applyNumberFormat="1" applyFont="1" applyFill="1" applyBorder="1" applyAlignment="1" applyProtection="1">
      <alignment horizontal="center"/>
      <protection/>
    </xf>
    <xf numFmtId="1" fontId="24" fillId="0" borderId="0" xfId="0" applyNumberFormat="1" applyFont="1" applyFill="1" applyBorder="1" applyAlignment="1">
      <alignment horizontal="center"/>
    </xf>
    <xf numFmtId="176" fontId="28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/>
    </xf>
    <xf numFmtId="0" fontId="29" fillId="0" borderId="18" xfId="0" applyFont="1" applyFill="1" applyBorder="1" applyAlignment="1">
      <alignment vertical="center"/>
    </xf>
    <xf numFmtId="0" fontId="24" fillId="0" borderId="18" xfId="0" applyFont="1" applyFill="1" applyBorder="1" applyAlignment="1">
      <alignment/>
    </xf>
    <xf numFmtId="0" fontId="23" fillId="0" borderId="18" xfId="0" applyFont="1" applyFill="1" applyBorder="1" applyAlignment="1">
      <alignment wrapText="1"/>
    </xf>
    <xf numFmtId="0" fontId="20" fillId="0" borderId="0" xfId="53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17" borderId="0" xfId="0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34" fillId="17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0" fillId="0" borderId="10" xfId="57" applyFont="1" applyFill="1" applyBorder="1">
      <alignment/>
      <protection/>
    </xf>
    <xf numFmtId="3" fontId="29" fillId="0" borderId="10" xfId="0" applyNumberFormat="1" applyFont="1" applyFill="1" applyBorder="1" applyAlignment="1">
      <alignment horizontal="center"/>
    </xf>
    <xf numFmtId="0" fontId="0" fillId="0" borderId="10" xfId="57" applyFont="1" applyFill="1" applyBorder="1" applyAlignment="1">
      <alignment wrapText="1"/>
      <protection/>
    </xf>
    <xf numFmtId="3" fontId="26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6" fontId="2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3" fontId="3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36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0" fillId="0" borderId="0" xfId="53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/>
    </xf>
    <xf numFmtId="176" fontId="28" fillId="0" borderId="10" xfId="0" applyNumberFormat="1" applyFont="1" applyFill="1" applyBorder="1" applyAlignment="1">
      <alignment/>
    </xf>
    <xf numFmtId="3" fontId="36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6" fontId="24" fillId="0" borderId="15" xfId="0" applyNumberFormat="1" applyFont="1" applyFill="1" applyBorder="1" applyAlignment="1">
      <alignment horizontal="center"/>
    </xf>
    <xf numFmtId="176" fontId="24" fillId="0" borderId="11" xfId="0" applyNumberFormat="1" applyFont="1" applyFill="1" applyBorder="1" applyAlignment="1">
      <alignment horizontal="center"/>
    </xf>
    <xf numFmtId="176" fontId="24" fillId="0" borderId="11" xfId="0" applyNumberFormat="1" applyFont="1" applyFill="1" applyBorder="1" applyAlignment="1">
      <alignment horizontal="center"/>
    </xf>
    <xf numFmtId="176" fontId="23" fillId="0" borderId="15" xfId="0" applyNumberFormat="1" applyFont="1" applyFill="1" applyBorder="1" applyAlignment="1">
      <alignment horizontal="center"/>
    </xf>
    <xf numFmtId="176" fontId="23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176" fontId="24" fillId="0" borderId="19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/>
    </xf>
    <xf numFmtId="176" fontId="23" fillId="0" borderId="19" xfId="0" applyNumberFormat="1" applyFont="1" applyFill="1" applyBorder="1" applyAlignment="1">
      <alignment horizontal="center"/>
    </xf>
    <xf numFmtId="176" fontId="23" fillId="0" borderId="20" xfId="0" applyNumberFormat="1" applyFont="1" applyFill="1" applyBorder="1" applyAlignment="1">
      <alignment horizontal="center"/>
    </xf>
    <xf numFmtId="176" fontId="23" fillId="0" borderId="21" xfId="0" applyNumberFormat="1" applyFont="1" applyFill="1" applyBorder="1" applyAlignment="1">
      <alignment horizontal="center"/>
    </xf>
    <xf numFmtId="176" fontId="23" fillId="0" borderId="22" xfId="0" applyNumberFormat="1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/>
    </xf>
    <xf numFmtId="176" fontId="23" fillId="0" borderId="23" xfId="0" applyNumberFormat="1" applyFont="1" applyFill="1" applyBorder="1" applyAlignment="1">
      <alignment horizontal="center"/>
    </xf>
    <xf numFmtId="176" fontId="23" fillId="0" borderId="14" xfId="0" applyNumberFormat="1" applyFont="1" applyFill="1" applyBorder="1" applyAlignment="1">
      <alignment horizontal="center"/>
    </xf>
    <xf numFmtId="176" fontId="23" fillId="0" borderId="17" xfId="0" applyNumberFormat="1" applyFont="1" applyFill="1" applyBorder="1" applyAlignment="1">
      <alignment horizontal="center"/>
    </xf>
    <xf numFmtId="176" fontId="23" fillId="0" borderId="24" xfId="0" applyNumberFormat="1" applyFont="1" applyFill="1" applyBorder="1" applyAlignment="1">
      <alignment horizontal="center"/>
    </xf>
    <xf numFmtId="176" fontId="24" fillId="0" borderId="25" xfId="0" applyNumberFormat="1" applyFont="1" applyFill="1" applyBorder="1" applyAlignment="1">
      <alignment horizontal="center"/>
    </xf>
    <xf numFmtId="176" fontId="24" fillId="0" borderId="18" xfId="0" applyNumberFormat="1" applyFont="1" applyFill="1" applyBorder="1" applyAlignment="1">
      <alignment horizontal="center"/>
    </xf>
    <xf numFmtId="176" fontId="24" fillId="0" borderId="21" xfId="0" applyNumberFormat="1" applyFont="1" applyFill="1" applyBorder="1" applyAlignment="1">
      <alignment horizontal="center"/>
    </xf>
    <xf numFmtId="176" fontId="23" fillId="0" borderId="26" xfId="0" applyNumberFormat="1" applyFont="1" applyFill="1" applyBorder="1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176" fontId="23" fillId="0" borderId="27" xfId="0" applyNumberFormat="1" applyFont="1" applyFill="1" applyBorder="1" applyAlignment="1">
      <alignment horizontal="center"/>
    </xf>
    <xf numFmtId="176" fontId="24" fillId="0" borderId="19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wrapText="1"/>
    </xf>
    <xf numFmtId="176" fontId="24" fillId="0" borderId="28" xfId="0" applyNumberFormat="1" applyFont="1" applyFill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31" fillId="17" borderId="0" xfId="0" applyNumberFormat="1" applyFont="1" applyFill="1" applyAlignment="1">
      <alignment horizontal="center" vertical="center"/>
    </xf>
    <xf numFmtId="0" fontId="20" fillId="0" borderId="0" xfId="53" applyAlignment="1">
      <alignment/>
    </xf>
    <xf numFmtId="0" fontId="20" fillId="0" borderId="0" xfId="53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14" fontId="24" fillId="0" borderId="30" xfId="0" applyNumberFormat="1" applyFont="1" applyFill="1" applyBorder="1" applyAlignment="1">
      <alignment horizontal="left"/>
    </xf>
    <xf numFmtId="0" fontId="24" fillId="0" borderId="3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30" xfId="0" applyFont="1" applyFill="1" applyBorder="1" applyAlignment="1">
      <alignment horizontal="right"/>
    </xf>
    <xf numFmtId="0" fontId="0" fillId="0" borderId="0" xfId="53" applyNumberFormat="1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76" fontId="26" fillId="0" borderId="31" xfId="0" applyNumberFormat="1" applyFont="1" applyFill="1" applyBorder="1" applyAlignment="1">
      <alignment horizontal="right"/>
    </xf>
    <xf numFmtId="176" fontId="26" fillId="0" borderId="32" xfId="0" applyNumberFormat="1" applyFont="1" applyFill="1" applyBorder="1" applyAlignment="1">
      <alignment horizontal="right"/>
    </xf>
    <xf numFmtId="176" fontId="26" fillId="0" borderId="33" xfId="0" applyNumberFormat="1" applyFont="1" applyFill="1" applyBorder="1" applyAlignment="1">
      <alignment horizontal="right"/>
    </xf>
    <xf numFmtId="0" fontId="20" fillId="0" borderId="0" xfId="53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lojeniaGFO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3648075</xdr:colOff>
      <xdr:row>10</xdr:row>
      <xdr:rowOff>38100</xdr:rowOff>
    </xdr:from>
    <xdr:to>
      <xdr:col>0</xdr:col>
      <xdr:colOff>3943350</xdr:colOff>
      <xdr:row>11</xdr:row>
      <xdr:rowOff>133350</xdr:rowOff>
    </xdr:to>
    <xdr:pic>
      <xdr:nvPicPr>
        <xdr:cNvPr id="1" name="Picture 1" descr="image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34315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zoomScalePageLayoutView="0" workbookViewId="0" topLeftCell="A1">
      <selection activeCell="A13" sqref="A13"/>
    </sheetView>
  </sheetViews>
  <sheetFormatPr defaultColWidth="11.7109375" defaultRowHeight="12.75"/>
  <cols>
    <col min="1" max="1" width="83.00390625" style="0" customWidth="1"/>
    <col min="2" max="4" width="11.7109375" style="0" customWidth="1"/>
    <col min="5" max="5" width="7.57421875" style="0" customWidth="1"/>
  </cols>
  <sheetData>
    <row r="1" spans="1:5" ht="19.5" customHeight="1">
      <c r="A1" s="133" t="s">
        <v>0</v>
      </c>
      <c r="B1" s="133"/>
      <c r="C1" s="133"/>
      <c r="D1" s="133"/>
      <c r="E1" s="133"/>
    </row>
    <row r="2" spans="1:5" ht="19.5" customHeight="1">
      <c r="A2" s="131" t="s">
        <v>258</v>
      </c>
      <c r="B2" s="131"/>
      <c r="C2" s="131"/>
      <c r="D2" s="131"/>
      <c r="E2" s="131"/>
    </row>
    <row r="3" spans="1:5" ht="19.5" customHeight="1">
      <c r="A3" s="131" t="s">
        <v>259</v>
      </c>
      <c r="B3" s="131" t="s">
        <v>1</v>
      </c>
      <c r="C3" s="131" t="s">
        <v>1</v>
      </c>
      <c r="D3" s="131" t="s">
        <v>1</v>
      </c>
      <c r="E3" s="131" t="s">
        <v>1</v>
      </c>
    </row>
    <row r="4" spans="1:5" ht="19.5" customHeight="1">
      <c r="A4" s="131" t="s">
        <v>260</v>
      </c>
      <c r="B4" s="131" t="s">
        <v>2</v>
      </c>
      <c r="C4" s="131" t="s">
        <v>2</v>
      </c>
      <c r="D4" s="131" t="s">
        <v>2</v>
      </c>
      <c r="E4" s="131" t="s">
        <v>2</v>
      </c>
    </row>
    <row r="5" spans="1:5" ht="19.5" customHeight="1">
      <c r="A5" s="131" t="s">
        <v>261</v>
      </c>
      <c r="B5" s="131" t="s">
        <v>2</v>
      </c>
      <c r="C5" s="131" t="s">
        <v>2</v>
      </c>
      <c r="D5" s="131" t="s">
        <v>2</v>
      </c>
      <c r="E5" s="131" t="s">
        <v>2</v>
      </c>
    </row>
    <row r="6" spans="1:5" ht="19.5" customHeight="1">
      <c r="A6" s="131" t="s">
        <v>4</v>
      </c>
      <c r="B6" s="131" t="s">
        <v>5</v>
      </c>
      <c r="C6" s="131" t="s">
        <v>5</v>
      </c>
      <c r="D6" s="131" t="s">
        <v>5</v>
      </c>
      <c r="E6" s="131" t="s">
        <v>5</v>
      </c>
    </row>
    <row r="7" spans="1:5" ht="19.5" customHeight="1">
      <c r="A7" s="131" t="s">
        <v>240</v>
      </c>
      <c r="B7" s="131" t="s">
        <v>3</v>
      </c>
      <c r="C7" s="131" t="s">
        <v>3</v>
      </c>
      <c r="D7" s="131" t="s">
        <v>3</v>
      </c>
      <c r="E7" s="131" t="s">
        <v>3</v>
      </c>
    </row>
    <row r="8" spans="1:5" ht="19.5" customHeight="1">
      <c r="A8" s="132"/>
      <c r="B8" s="132"/>
      <c r="C8" s="132"/>
      <c r="D8" s="132"/>
      <c r="E8" s="132"/>
    </row>
    <row r="12" ht="12.75">
      <c r="A12" s="67" t="s">
        <v>284</v>
      </c>
    </row>
    <row r="13" ht="12.75">
      <c r="A13" s="67" t="s">
        <v>286</v>
      </c>
    </row>
    <row r="14" ht="42.75">
      <c r="A14" s="68" t="s">
        <v>285</v>
      </c>
    </row>
  </sheetData>
  <sheetProtection/>
  <mergeCells count="8">
    <mergeCell ref="A6:E6"/>
    <mergeCell ref="A8:E8"/>
    <mergeCell ref="A1:E1"/>
    <mergeCell ref="A3:E3"/>
    <mergeCell ref="A4:E4"/>
    <mergeCell ref="A7:E7"/>
    <mergeCell ref="A5:E5"/>
    <mergeCell ref="A2:E2"/>
  </mergeCells>
  <hyperlinks>
    <hyperlink ref="A2:E2" location="'Базови данни'!A1" display="1. Базови данни"/>
    <hyperlink ref="A3:E3" location="СБ!A1" display="2. Счетоводен баланс"/>
    <hyperlink ref="A4:E4" location="'ОПР дв'!A1" display="3.1. Отчет за приходите и разходите в двустранна форма  (според същността на разходите)"/>
    <hyperlink ref="A5:E5" location="'ОПР е'!A1" display="3.2. Отчет за приходите и разходите в едностранна форма  (проред функцията на разходите)"/>
    <hyperlink ref="A6:E6" location="ОПП!A1" display="4. Отчет за паричните потоци"/>
    <hyperlink ref="A7:E7" location="ОСК!A1" display="5. Отчет за собствения капитал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F2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3.00390625" style="40" bestFit="1" customWidth="1"/>
    <col min="2" max="2" width="38.421875" style="62" customWidth="1"/>
  </cols>
  <sheetData>
    <row r="2" ht="15">
      <c r="B2" s="60" t="s">
        <v>266</v>
      </c>
    </row>
    <row r="4" spans="1:2" ht="25.5">
      <c r="A4" s="58" t="s">
        <v>267</v>
      </c>
      <c r="B4" s="63" t="s">
        <v>287</v>
      </c>
    </row>
    <row r="6" spans="1:2" ht="12.75">
      <c r="A6" s="40" t="s">
        <v>234</v>
      </c>
      <c r="B6" s="63">
        <v>2017</v>
      </c>
    </row>
    <row r="7" ht="12.75">
      <c r="B7" s="61"/>
    </row>
    <row r="8" spans="1:2" ht="12.75">
      <c r="A8" s="40" t="s">
        <v>269</v>
      </c>
      <c r="B8" s="63">
        <v>2016</v>
      </c>
    </row>
    <row r="9" ht="12.75">
      <c r="B9" s="61"/>
    </row>
    <row r="10" spans="1:2" ht="12.75">
      <c r="A10" s="58" t="s">
        <v>268</v>
      </c>
      <c r="B10" s="130">
        <v>42916</v>
      </c>
    </row>
    <row r="12" spans="1:2" ht="12.75">
      <c r="A12" s="40" t="s">
        <v>270</v>
      </c>
      <c r="B12" s="130">
        <v>42735</v>
      </c>
    </row>
    <row r="14" spans="1:2" ht="12.75">
      <c r="A14" s="40" t="s">
        <v>239</v>
      </c>
      <c r="B14" s="64" t="s">
        <v>290</v>
      </c>
    </row>
    <row r="16" ht="12.75">
      <c r="F16" s="37"/>
    </row>
    <row r="17" spans="1:2" ht="12.75">
      <c r="A17" s="59" t="s">
        <v>264</v>
      </c>
      <c r="B17" s="64" t="s">
        <v>288</v>
      </c>
    </row>
    <row r="18" ht="12.75">
      <c r="A18" s="59"/>
    </row>
    <row r="19" spans="1:2" ht="12.75">
      <c r="A19" s="59" t="s">
        <v>265</v>
      </c>
      <c r="B19" s="65" t="s">
        <v>289</v>
      </c>
    </row>
    <row r="22" spans="1:2" ht="12.75">
      <c r="A22" s="40" t="s">
        <v>272</v>
      </c>
      <c r="B22" s="130">
        <v>42736</v>
      </c>
    </row>
    <row r="24" spans="1:2" ht="12.75">
      <c r="A24" s="40" t="s">
        <v>271</v>
      </c>
      <c r="B24" s="130">
        <v>42370</v>
      </c>
    </row>
    <row r="27" ht="12.75">
      <c r="A27" s="57" t="s">
        <v>283</v>
      </c>
    </row>
  </sheetData>
  <sheetProtection/>
  <hyperlinks>
    <hyperlink ref="A27" location="Съдържание!A1" display="Обратно към съдържание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3"/>
  <sheetViews>
    <sheetView zoomScalePageLayoutView="0" workbookViewId="0" topLeftCell="A40">
      <selection activeCell="E56" sqref="E56"/>
    </sheetView>
  </sheetViews>
  <sheetFormatPr defaultColWidth="9.140625" defaultRowHeight="12.75"/>
  <cols>
    <col min="1" max="1" width="48.8515625" style="22" customWidth="1"/>
    <col min="2" max="2" width="13.140625" style="22" customWidth="1"/>
    <col min="3" max="3" width="11.57421875" style="22" customWidth="1"/>
    <col min="4" max="4" width="45.7109375" style="22" customWidth="1"/>
    <col min="5" max="5" width="12.421875" style="82" customWidth="1"/>
    <col min="6" max="6" width="11.421875" style="82" customWidth="1"/>
    <col min="7" max="16384" width="9.140625" style="2" customWidth="1"/>
  </cols>
  <sheetData>
    <row r="1" spans="1:7" ht="12.75">
      <c r="A1" s="1"/>
      <c r="B1" s="1"/>
      <c r="C1" s="1"/>
      <c r="D1" s="1"/>
      <c r="E1" s="45"/>
      <c r="F1" s="45"/>
      <c r="G1" s="16"/>
    </row>
    <row r="2" spans="1:6" ht="15">
      <c r="A2" s="134" t="s">
        <v>85</v>
      </c>
      <c r="B2" s="134"/>
      <c r="C2" s="134"/>
      <c r="D2" s="134"/>
      <c r="E2" s="134"/>
      <c r="F2" s="134"/>
    </row>
    <row r="3" spans="1:6" ht="12.75">
      <c r="A3" s="140" t="s">
        <v>235</v>
      </c>
      <c r="B3" s="140"/>
      <c r="C3" s="146" t="str">
        <f>'Базови данни'!B4</f>
        <v>"ДКЦ СВ. ИВАН РИЛСКИ-АСПАРУХОВО-ВАРНА" ЕООД</v>
      </c>
      <c r="D3" s="146"/>
      <c r="E3" s="146"/>
      <c r="F3" s="146"/>
    </row>
    <row r="4" spans="1:6" ht="12.75">
      <c r="A4" s="147" t="s">
        <v>236</v>
      </c>
      <c r="B4" s="147"/>
      <c r="C4" s="147"/>
      <c r="D4" s="141">
        <v>42916</v>
      </c>
      <c r="E4" s="142"/>
      <c r="F4" s="142"/>
    </row>
    <row r="5" spans="1:6" ht="12.75">
      <c r="A5" s="135" t="s">
        <v>86</v>
      </c>
      <c r="B5" s="135"/>
      <c r="C5" s="135"/>
      <c r="D5" s="136" t="s">
        <v>87</v>
      </c>
      <c r="E5" s="136"/>
      <c r="F5" s="136" t="s">
        <v>88</v>
      </c>
    </row>
    <row r="6" spans="1:6" ht="12.75">
      <c r="A6" s="138" t="s">
        <v>89</v>
      </c>
      <c r="B6" s="139" t="s">
        <v>90</v>
      </c>
      <c r="C6" s="139"/>
      <c r="D6" s="138" t="s">
        <v>89</v>
      </c>
      <c r="E6" s="139" t="s">
        <v>90</v>
      </c>
      <c r="F6" s="139"/>
    </row>
    <row r="7" spans="1:6" ht="12.75" customHeight="1">
      <c r="A7" s="138"/>
      <c r="B7" s="137" t="s">
        <v>91</v>
      </c>
      <c r="C7" s="137" t="s">
        <v>92</v>
      </c>
      <c r="D7" s="138"/>
      <c r="E7" s="137" t="s">
        <v>91</v>
      </c>
      <c r="F7" s="137" t="s">
        <v>92</v>
      </c>
    </row>
    <row r="8" spans="1:6" ht="12.75">
      <c r="A8" s="138"/>
      <c r="B8" s="138"/>
      <c r="C8" s="138"/>
      <c r="D8" s="138"/>
      <c r="E8" s="138"/>
      <c r="F8" s="138"/>
    </row>
    <row r="9" spans="1:6" ht="12.75">
      <c r="A9" s="6" t="s">
        <v>14</v>
      </c>
      <c r="B9" s="6">
        <v>1</v>
      </c>
      <c r="C9" s="6">
        <v>2</v>
      </c>
      <c r="D9" s="6" t="s">
        <v>14</v>
      </c>
      <c r="E9" s="6">
        <v>1</v>
      </c>
      <c r="F9" s="6">
        <v>2</v>
      </c>
    </row>
    <row r="10" spans="1:6" ht="12.75">
      <c r="A10" s="8" t="s">
        <v>93</v>
      </c>
      <c r="B10" s="24"/>
      <c r="C10" s="24"/>
      <c r="D10" s="8" t="s">
        <v>94</v>
      </c>
      <c r="E10" s="28"/>
      <c r="F10" s="28"/>
    </row>
    <row r="11" spans="1:6" ht="12.75">
      <c r="A11" s="8" t="s">
        <v>95</v>
      </c>
      <c r="B11" s="24"/>
      <c r="C11" s="24"/>
      <c r="D11" s="8" t="s">
        <v>96</v>
      </c>
      <c r="E11" s="28">
        <v>190</v>
      </c>
      <c r="F11" s="28">
        <v>190</v>
      </c>
    </row>
    <row r="12" spans="1:6" ht="12.75">
      <c r="A12" s="8" t="s">
        <v>97</v>
      </c>
      <c r="B12" s="29"/>
      <c r="C12" s="29"/>
      <c r="D12" s="8" t="s">
        <v>98</v>
      </c>
      <c r="E12" s="28"/>
      <c r="F12" s="28"/>
    </row>
    <row r="13" spans="1:6" ht="12.75">
      <c r="A13" s="69" t="s">
        <v>99</v>
      </c>
      <c r="B13" s="70"/>
      <c r="C13" s="70"/>
      <c r="D13" s="17" t="s">
        <v>100</v>
      </c>
      <c r="E13" s="28">
        <v>3</v>
      </c>
      <c r="F13" s="29">
        <v>3</v>
      </c>
    </row>
    <row r="14" spans="1:6" ht="25.5">
      <c r="A14" s="71" t="s">
        <v>101</v>
      </c>
      <c r="B14" s="70"/>
      <c r="C14" s="70"/>
      <c r="D14" s="8" t="s">
        <v>102</v>
      </c>
      <c r="E14" s="29"/>
      <c r="F14" s="29"/>
    </row>
    <row r="15" spans="1:6" ht="12.75">
      <c r="A15" s="7" t="s">
        <v>241</v>
      </c>
      <c r="B15" s="70"/>
      <c r="C15" s="70"/>
      <c r="D15" s="7" t="s">
        <v>103</v>
      </c>
      <c r="E15" s="24"/>
      <c r="F15" s="24"/>
    </row>
    <row r="16" spans="1:6" ht="25.5">
      <c r="A16" s="18" t="s">
        <v>242</v>
      </c>
      <c r="B16" s="70"/>
      <c r="C16" s="70"/>
      <c r="D16" s="7" t="s">
        <v>104</v>
      </c>
      <c r="E16" s="24"/>
      <c r="F16" s="24"/>
    </row>
    <row r="17" spans="1:6" ht="12.75">
      <c r="A17" s="19" t="s">
        <v>105</v>
      </c>
      <c r="B17" s="72">
        <f>SUM(B13:B16)</f>
        <v>0</v>
      </c>
      <c r="C17" s="72">
        <f>SUM(C13:C16)</f>
        <v>0</v>
      </c>
      <c r="D17" s="7" t="s">
        <v>106</v>
      </c>
      <c r="E17" s="24"/>
      <c r="F17" s="24"/>
    </row>
    <row r="18" spans="1:6" ht="12.75">
      <c r="A18" s="8" t="s">
        <v>107</v>
      </c>
      <c r="B18" s="29"/>
      <c r="C18" s="29"/>
      <c r="D18" s="7" t="s">
        <v>108</v>
      </c>
      <c r="E18" s="24">
        <v>7</v>
      </c>
      <c r="F18" s="24">
        <v>7</v>
      </c>
    </row>
    <row r="19" spans="1:6" ht="12.75">
      <c r="A19" s="7" t="s">
        <v>243</v>
      </c>
      <c r="B19" s="73">
        <v>112</v>
      </c>
      <c r="C19" s="73">
        <v>116</v>
      </c>
      <c r="D19" s="19" t="s">
        <v>109</v>
      </c>
      <c r="E19" s="72">
        <f>SUM(E15:E18)</f>
        <v>7</v>
      </c>
      <c r="F19" s="72">
        <f>SUM(F15:F18)</f>
        <v>7</v>
      </c>
    </row>
    <row r="20" spans="1:6" ht="25.5">
      <c r="A20" s="7" t="s">
        <v>244</v>
      </c>
      <c r="B20" s="29"/>
      <c r="C20" s="29"/>
      <c r="D20" s="20" t="s">
        <v>110</v>
      </c>
      <c r="E20" s="29"/>
      <c r="F20" s="29"/>
    </row>
    <row r="21" spans="1:6" ht="12.75">
      <c r="A21" s="7" t="s">
        <v>245</v>
      </c>
      <c r="B21" s="29">
        <v>112</v>
      </c>
      <c r="C21" s="29">
        <v>116</v>
      </c>
      <c r="D21" s="7" t="s">
        <v>111</v>
      </c>
      <c r="E21" s="74">
        <v>24</v>
      </c>
      <c r="F21" s="74">
        <v>7</v>
      </c>
    </row>
    <row r="22" spans="1:6" ht="12.75">
      <c r="A22" s="7" t="s">
        <v>246</v>
      </c>
      <c r="B22" s="29">
        <v>86</v>
      </c>
      <c r="C22" s="29">
        <v>88</v>
      </c>
      <c r="D22" s="7" t="s">
        <v>112</v>
      </c>
      <c r="E22" s="74">
        <v>-372</v>
      </c>
      <c r="F22" s="74">
        <v>-372</v>
      </c>
    </row>
    <row r="23" spans="1:6" ht="12.75">
      <c r="A23" s="7" t="s">
        <v>247</v>
      </c>
      <c r="B23" s="29">
        <v>0</v>
      </c>
      <c r="C23" s="29">
        <v>2</v>
      </c>
      <c r="D23" s="19" t="s">
        <v>113</v>
      </c>
      <c r="E23" s="75">
        <f>E21+E22</f>
        <v>-348</v>
      </c>
      <c r="F23" s="75">
        <f>F21+F22</f>
        <v>-365</v>
      </c>
    </row>
    <row r="24" spans="1:6" ht="25.5">
      <c r="A24" s="18" t="s">
        <v>248</v>
      </c>
      <c r="B24" s="29"/>
      <c r="C24" s="29"/>
      <c r="D24" s="8" t="s">
        <v>218</v>
      </c>
      <c r="E24" s="74">
        <v>35</v>
      </c>
      <c r="F24" s="74">
        <v>17</v>
      </c>
    </row>
    <row r="25" spans="1:6" ht="12.75">
      <c r="A25" s="18"/>
      <c r="B25" s="29"/>
      <c r="C25" s="29"/>
      <c r="D25" s="8" t="s">
        <v>114</v>
      </c>
      <c r="E25" s="75">
        <f>E11+E12+E13+E19+E23+E24</f>
        <v>-113</v>
      </c>
      <c r="F25" s="75">
        <f>F11+F12+F13+F19+F23+F24</f>
        <v>-148</v>
      </c>
    </row>
    <row r="26" spans="1:6" ht="12.75">
      <c r="A26" s="19" t="s">
        <v>249</v>
      </c>
      <c r="B26" s="72">
        <f>B19+B22+B23+B24</f>
        <v>198</v>
      </c>
      <c r="C26" s="72">
        <f>C19+C22+C23+C24</f>
        <v>206</v>
      </c>
      <c r="D26" s="8" t="s">
        <v>115</v>
      </c>
      <c r="E26" s="29"/>
      <c r="F26" s="29"/>
    </row>
    <row r="27" spans="1:6" ht="12.75">
      <c r="A27" s="8" t="s">
        <v>250</v>
      </c>
      <c r="B27" s="29"/>
      <c r="C27" s="29"/>
      <c r="D27" s="76" t="s">
        <v>116</v>
      </c>
      <c r="E27" s="29">
        <v>18</v>
      </c>
      <c r="F27" s="29">
        <v>18</v>
      </c>
    </row>
    <row r="28" spans="1:6" ht="12.75">
      <c r="A28" s="7" t="s">
        <v>147</v>
      </c>
      <c r="B28" s="28"/>
      <c r="C28" s="28"/>
      <c r="D28" s="76" t="s">
        <v>222</v>
      </c>
      <c r="E28" s="29"/>
      <c r="F28" s="29"/>
    </row>
    <row r="29" spans="1:6" ht="12.75">
      <c r="A29" s="7" t="s">
        <v>251</v>
      </c>
      <c r="B29" s="29"/>
      <c r="C29" s="29"/>
      <c r="D29" s="7" t="s">
        <v>117</v>
      </c>
      <c r="E29" s="29"/>
      <c r="F29" s="29"/>
    </row>
    <row r="30" spans="1:6" ht="25.5">
      <c r="A30" s="18" t="s">
        <v>252</v>
      </c>
      <c r="B30" s="29"/>
      <c r="C30" s="29"/>
      <c r="D30" s="7" t="s">
        <v>118</v>
      </c>
      <c r="E30" s="29"/>
      <c r="F30" s="28"/>
    </row>
    <row r="31" spans="1:6" ht="25.5">
      <c r="A31" s="18" t="s">
        <v>253</v>
      </c>
      <c r="B31" s="29"/>
      <c r="C31" s="29"/>
      <c r="D31" s="77" t="s">
        <v>119</v>
      </c>
      <c r="E31" s="78">
        <f>SUM(E27:E30)-E29</f>
        <v>18</v>
      </c>
      <c r="F31" s="78">
        <f>SUM(F27:F30)-F29</f>
        <v>18</v>
      </c>
    </row>
    <row r="32" spans="1:6" ht="12.75">
      <c r="A32" s="7" t="s">
        <v>254</v>
      </c>
      <c r="B32" s="29"/>
      <c r="C32" s="29"/>
      <c r="D32" s="8" t="s">
        <v>120</v>
      </c>
      <c r="E32" s="29"/>
      <c r="F32" s="29"/>
    </row>
    <row r="33" spans="1:6" ht="25.5">
      <c r="A33" s="7" t="s">
        <v>255</v>
      </c>
      <c r="B33" s="29"/>
      <c r="C33" s="29"/>
      <c r="D33" s="18" t="s">
        <v>121</v>
      </c>
      <c r="E33" s="73">
        <f>E34+E35</f>
        <v>0</v>
      </c>
      <c r="F33" s="73">
        <f>F34+F35</f>
        <v>0</v>
      </c>
    </row>
    <row r="34" spans="1:6" ht="25.5">
      <c r="A34" s="18" t="s">
        <v>122</v>
      </c>
      <c r="B34" s="29" t="s">
        <v>123</v>
      </c>
      <c r="C34" s="29" t="s">
        <v>123</v>
      </c>
      <c r="D34" s="7" t="s">
        <v>124</v>
      </c>
      <c r="E34" s="29"/>
      <c r="F34" s="29"/>
    </row>
    <row r="35" spans="1:6" ht="12.75">
      <c r="A35" s="19" t="s">
        <v>125</v>
      </c>
      <c r="B35" s="72">
        <f>SUM(B28:B33)</f>
        <v>0</v>
      </c>
      <c r="C35" s="72">
        <f>SUM(C28:C33)</f>
        <v>0</v>
      </c>
      <c r="D35" s="19" t="s">
        <v>256</v>
      </c>
      <c r="E35" s="28"/>
      <c r="F35" s="28"/>
    </row>
    <row r="36" spans="1:6" ht="12.75">
      <c r="A36" s="8" t="s">
        <v>126</v>
      </c>
      <c r="B36" s="29">
        <v>1</v>
      </c>
      <c r="C36" s="29">
        <v>1</v>
      </c>
      <c r="D36" s="7" t="s">
        <v>127</v>
      </c>
      <c r="E36" s="73">
        <v>40</v>
      </c>
      <c r="F36" s="73">
        <v>48</v>
      </c>
    </row>
    <row r="37" spans="1:6" ht="12.75">
      <c r="A37" s="77" t="s">
        <v>119</v>
      </c>
      <c r="B37" s="72">
        <f>B17+B26+B35+B36</f>
        <v>199</v>
      </c>
      <c r="C37" s="72">
        <f>C17+C26+C35+C36</f>
        <v>207</v>
      </c>
      <c r="D37" s="7" t="s">
        <v>124</v>
      </c>
      <c r="E37" s="29">
        <v>17</v>
      </c>
      <c r="F37" s="29">
        <v>16</v>
      </c>
    </row>
    <row r="38" spans="1:6" ht="12.75">
      <c r="A38" s="8" t="s">
        <v>128</v>
      </c>
      <c r="B38" s="29"/>
      <c r="C38" s="29"/>
      <c r="D38" s="19" t="s">
        <v>256</v>
      </c>
      <c r="E38" s="29">
        <v>23</v>
      </c>
      <c r="F38" s="29">
        <v>32</v>
      </c>
    </row>
    <row r="39" spans="1:6" ht="12.75">
      <c r="A39" s="8" t="s">
        <v>129</v>
      </c>
      <c r="B39" s="29"/>
      <c r="C39" s="29"/>
      <c r="D39" s="7" t="s">
        <v>130</v>
      </c>
      <c r="E39" s="73">
        <v>17</v>
      </c>
      <c r="F39" s="73">
        <v>19</v>
      </c>
    </row>
    <row r="40" spans="1:6" ht="12.75">
      <c r="A40" s="7" t="s">
        <v>131</v>
      </c>
      <c r="B40" s="29">
        <v>0</v>
      </c>
      <c r="C40" s="29">
        <v>1</v>
      </c>
      <c r="D40" s="7" t="s">
        <v>124</v>
      </c>
      <c r="E40" s="29">
        <v>17</v>
      </c>
      <c r="F40" s="29">
        <v>19</v>
      </c>
    </row>
    <row r="41" spans="1:6" ht="12.75">
      <c r="A41" s="7" t="s">
        <v>132</v>
      </c>
      <c r="B41" s="29"/>
      <c r="C41" s="29"/>
      <c r="D41" s="19" t="s">
        <v>256</v>
      </c>
      <c r="E41" s="29"/>
      <c r="F41" s="29"/>
    </row>
    <row r="42" spans="1:6" ht="12.75">
      <c r="A42" s="7" t="s">
        <v>224</v>
      </c>
      <c r="B42" s="73">
        <f>B43+B44</f>
        <v>0</v>
      </c>
      <c r="C42" s="73">
        <f>C43+C44</f>
        <v>0</v>
      </c>
      <c r="D42" s="7" t="s">
        <v>133</v>
      </c>
      <c r="E42" s="73">
        <v>66</v>
      </c>
      <c r="F42" s="73">
        <v>89</v>
      </c>
    </row>
    <row r="43" spans="1:6" ht="12.75">
      <c r="A43" s="7" t="s">
        <v>134</v>
      </c>
      <c r="B43" s="29"/>
      <c r="C43" s="29"/>
      <c r="D43" s="7" t="s">
        <v>124</v>
      </c>
      <c r="E43" s="29">
        <v>66</v>
      </c>
      <c r="F43" s="29">
        <v>89</v>
      </c>
    </row>
    <row r="44" spans="1:6" ht="12.75">
      <c r="A44" s="7" t="s">
        <v>135</v>
      </c>
      <c r="B44" s="29"/>
      <c r="C44" s="29"/>
      <c r="D44" s="19" t="s">
        <v>256</v>
      </c>
      <c r="E44" s="29"/>
      <c r="F44" s="29"/>
    </row>
    <row r="45" spans="1:6" ht="12.75">
      <c r="A45" s="7" t="s">
        <v>225</v>
      </c>
      <c r="B45" s="29"/>
      <c r="C45" s="29"/>
      <c r="D45" s="7" t="s">
        <v>136</v>
      </c>
      <c r="E45" s="73">
        <f>E46+E47</f>
        <v>0</v>
      </c>
      <c r="F45" s="73">
        <f>F46+F47</f>
        <v>0</v>
      </c>
    </row>
    <row r="46" spans="1:6" ht="12.75">
      <c r="A46" s="19" t="s">
        <v>105</v>
      </c>
      <c r="B46" s="72">
        <f>B40+B41+B42+B45</f>
        <v>0</v>
      </c>
      <c r="C46" s="72">
        <f>C40+C41+C42+C45</f>
        <v>1</v>
      </c>
      <c r="D46" s="7" t="s">
        <v>124</v>
      </c>
      <c r="E46" s="29"/>
      <c r="F46" s="29"/>
    </row>
    <row r="47" spans="1:6" ht="12.75">
      <c r="A47" s="8" t="s">
        <v>137</v>
      </c>
      <c r="B47" s="29"/>
      <c r="C47" s="29"/>
      <c r="D47" s="19" t="s">
        <v>256</v>
      </c>
      <c r="E47" s="29"/>
      <c r="F47" s="29"/>
    </row>
    <row r="48" spans="1:6" ht="12.75">
      <c r="A48" s="7" t="s">
        <v>138</v>
      </c>
      <c r="B48" s="29">
        <v>54</v>
      </c>
      <c r="C48" s="29">
        <v>26</v>
      </c>
      <c r="D48" s="7" t="s">
        <v>139</v>
      </c>
      <c r="E48" s="73">
        <f>E49+E50</f>
        <v>0</v>
      </c>
      <c r="F48" s="73">
        <f>F49+F50</f>
        <v>0</v>
      </c>
    </row>
    <row r="49" spans="1:6" ht="12.75">
      <c r="A49" s="79" t="s">
        <v>140</v>
      </c>
      <c r="B49" s="29"/>
      <c r="C49" s="29"/>
      <c r="D49" s="7" t="s">
        <v>124</v>
      </c>
      <c r="E49" s="29"/>
      <c r="F49" s="29"/>
    </row>
    <row r="50" spans="1:6" ht="12.75">
      <c r="A50" s="7" t="s">
        <v>141</v>
      </c>
      <c r="B50" s="29"/>
      <c r="C50" s="29"/>
      <c r="D50" s="19" t="s">
        <v>256</v>
      </c>
      <c r="E50" s="29"/>
      <c r="F50" s="29"/>
    </row>
    <row r="51" spans="1:6" ht="25.5">
      <c r="A51" s="79" t="s">
        <v>140</v>
      </c>
      <c r="B51" s="29"/>
      <c r="C51" s="29"/>
      <c r="D51" s="18" t="s">
        <v>142</v>
      </c>
      <c r="E51" s="73">
        <f>E52+E53</f>
        <v>0</v>
      </c>
      <c r="F51" s="73">
        <f>F52+F53</f>
        <v>0</v>
      </c>
    </row>
    <row r="52" spans="1:6" ht="25.5">
      <c r="A52" s="38" t="s">
        <v>274</v>
      </c>
      <c r="B52" s="29"/>
      <c r="C52" s="29"/>
      <c r="D52" s="7" t="s">
        <v>124</v>
      </c>
      <c r="E52" s="29"/>
      <c r="F52" s="29"/>
    </row>
    <row r="53" spans="1:6" ht="12.75">
      <c r="A53" s="76" t="s">
        <v>140</v>
      </c>
      <c r="B53" s="29"/>
      <c r="C53" s="29"/>
      <c r="D53" s="19" t="s">
        <v>256</v>
      </c>
      <c r="E53" s="29"/>
      <c r="F53" s="29"/>
    </row>
    <row r="54" spans="1:6" ht="12.75">
      <c r="A54" s="76" t="s">
        <v>143</v>
      </c>
      <c r="B54" s="29">
        <v>1</v>
      </c>
      <c r="C54" s="29">
        <v>1</v>
      </c>
      <c r="D54" s="7" t="s">
        <v>144</v>
      </c>
      <c r="E54" s="73">
        <v>100</v>
      </c>
      <c r="F54" s="73">
        <v>78</v>
      </c>
    </row>
    <row r="55" spans="1:6" ht="12.75">
      <c r="A55" s="76" t="s">
        <v>140</v>
      </c>
      <c r="B55" s="29"/>
      <c r="C55" s="29"/>
      <c r="D55" s="7" t="s">
        <v>124</v>
      </c>
      <c r="E55" s="29">
        <v>100</v>
      </c>
      <c r="F55" s="29">
        <v>78</v>
      </c>
    </row>
    <row r="56" spans="1:6" ht="12.75">
      <c r="A56" s="19" t="s">
        <v>145</v>
      </c>
      <c r="B56" s="72">
        <f>B48+B50+B52+B54</f>
        <v>55</v>
      </c>
      <c r="C56" s="72">
        <f>C48+C50+C52+C54</f>
        <v>27</v>
      </c>
      <c r="D56" s="19" t="s">
        <v>256</v>
      </c>
      <c r="E56" s="29"/>
      <c r="F56" s="29"/>
    </row>
    <row r="57" spans="1:6" ht="12.75">
      <c r="A57" s="8" t="s">
        <v>146</v>
      </c>
      <c r="B57" s="29"/>
      <c r="C57" s="29"/>
      <c r="D57" s="7" t="s">
        <v>148</v>
      </c>
      <c r="E57" s="73">
        <v>76</v>
      </c>
      <c r="F57" s="73">
        <v>50</v>
      </c>
    </row>
    <row r="58" spans="1:6" ht="12.75">
      <c r="A58" s="7" t="s">
        <v>147</v>
      </c>
      <c r="B58" s="29"/>
      <c r="C58" s="29"/>
      <c r="D58" s="7" t="s">
        <v>124</v>
      </c>
      <c r="E58" s="29">
        <v>76</v>
      </c>
      <c r="F58" s="29">
        <v>50</v>
      </c>
    </row>
    <row r="59" spans="1:6" ht="25.5">
      <c r="A59" s="18" t="s">
        <v>149</v>
      </c>
      <c r="B59" s="29" t="s">
        <v>123</v>
      </c>
      <c r="C59" s="29" t="s">
        <v>123</v>
      </c>
      <c r="D59" s="19" t="s">
        <v>256</v>
      </c>
      <c r="E59" s="29"/>
      <c r="F59" s="29"/>
    </row>
    <row r="60" spans="1:6" ht="12.75">
      <c r="A60" s="7" t="s">
        <v>150</v>
      </c>
      <c r="B60" s="29"/>
      <c r="C60" s="29"/>
      <c r="D60" s="7" t="s">
        <v>151</v>
      </c>
      <c r="E60" s="73">
        <v>8</v>
      </c>
      <c r="F60" s="73">
        <v>7</v>
      </c>
    </row>
    <row r="61" spans="1:6" ht="12.75">
      <c r="A61" s="19" t="s">
        <v>125</v>
      </c>
      <c r="B61" s="72">
        <f>B58+B60</f>
        <v>0</v>
      </c>
      <c r="C61" s="72">
        <f>C58+C60</f>
        <v>0</v>
      </c>
      <c r="D61" s="7" t="s">
        <v>124</v>
      </c>
      <c r="E61" s="29">
        <v>8</v>
      </c>
      <c r="F61" s="29">
        <v>7</v>
      </c>
    </row>
    <row r="62" spans="1:6" ht="12.75">
      <c r="A62" s="76"/>
      <c r="B62" s="70"/>
      <c r="C62" s="70"/>
      <c r="D62" s="19" t="s">
        <v>256</v>
      </c>
      <c r="E62" s="29"/>
      <c r="F62" s="29"/>
    </row>
    <row r="63" spans="1:6" ht="12.75">
      <c r="A63" s="8" t="s">
        <v>152</v>
      </c>
      <c r="B63" s="29"/>
      <c r="C63" s="29"/>
      <c r="D63" s="7" t="s">
        <v>154</v>
      </c>
      <c r="E63" s="73">
        <v>15</v>
      </c>
      <c r="F63" s="73">
        <v>19</v>
      </c>
    </row>
    <row r="64" spans="1:6" ht="12.75">
      <c r="A64" s="7" t="s">
        <v>153</v>
      </c>
      <c r="B64" s="29">
        <v>2</v>
      </c>
      <c r="C64" s="29">
        <v>1</v>
      </c>
      <c r="D64" s="7" t="s">
        <v>124</v>
      </c>
      <c r="E64" s="29">
        <v>15</v>
      </c>
      <c r="F64" s="29">
        <v>19</v>
      </c>
    </row>
    <row r="65" spans="1:6" ht="12.75">
      <c r="A65" s="7" t="s">
        <v>155</v>
      </c>
      <c r="B65" s="29">
        <v>1</v>
      </c>
      <c r="C65" s="29">
        <v>1</v>
      </c>
      <c r="D65" s="19" t="s">
        <v>256</v>
      </c>
      <c r="E65" s="29"/>
      <c r="F65" s="29"/>
    </row>
    <row r="66" spans="1:6" ht="12.75">
      <c r="A66" s="19" t="s">
        <v>109</v>
      </c>
      <c r="B66" s="72">
        <f>SUM(B64:B65)</f>
        <v>3</v>
      </c>
      <c r="C66" s="72">
        <f>SUM(C64:C65)</f>
        <v>2</v>
      </c>
      <c r="D66" s="77" t="s">
        <v>156</v>
      </c>
      <c r="E66" s="72">
        <f aca="true" t="shared" si="0" ref="E66:F68">E33+E36+E39+E42+E45+E48+E51+E54</f>
        <v>223</v>
      </c>
      <c r="F66" s="72">
        <f t="shared" si="0"/>
        <v>234</v>
      </c>
    </row>
    <row r="67" spans="1:6" ht="12.75">
      <c r="A67" s="7"/>
      <c r="B67" s="29"/>
      <c r="C67" s="29"/>
      <c r="D67" s="7" t="s">
        <v>124</v>
      </c>
      <c r="E67" s="73">
        <f t="shared" si="0"/>
        <v>200</v>
      </c>
      <c r="F67" s="73">
        <f t="shared" si="0"/>
        <v>202</v>
      </c>
    </row>
    <row r="68" spans="1:6" ht="12.75">
      <c r="A68" s="77" t="s">
        <v>157</v>
      </c>
      <c r="B68" s="72">
        <f>B46+B56+B61+B66</f>
        <v>58</v>
      </c>
      <c r="C68" s="72">
        <f>C46+C56+C61+C66</f>
        <v>30</v>
      </c>
      <c r="D68" s="19" t="s">
        <v>256</v>
      </c>
      <c r="E68" s="73">
        <f t="shared" si="0"/>
        <v>23</v>
      </c>
      <c r="F68" s="73">
        <f t="shared" si="0"/>
        <v>32</v>
      </c>
    </row>
    <row r="69" spans="1:6" ht="25.5">
      <c r="A69" s="76"/>
      <c r="B69" s="70"/>
      <c r="C69" s="70"/>
      <c r="D69" s="20" t="s">
        <v>158</v>
      </c>
      <c r="E69" s="72">
        <f>E70+E71</f>
        <v>129</v>
      </c>
      <c r="F69" s="72">
        <f>F70+F71</f>
        <v>133</v>
      </c>
    </row>
    <row r="70" spans="1:6" ht="12.75">
      <c r="A70" s="8" t="s">
        <v>159</v>
      </c>
      <c r="B70" s="29"/>
      <c r="C70" s="29"/>
      <c r="D70" s="7" t="s">
        <v>160</v>
      </c>
      <c r="E70" s="29">
        <v>129</v>
      </c>
      <c r="F70" s="29">
        <v>133</v>
      </c>
    </row>
    <row r="71" spans="1:6" ht="12.75">
      <c r="A71" s="76"/>
      <c r="B71" s="70"/>
      <c r="C71" s="70"/>
      <c r="D71" s="7" t="s">
        <v>161</v>
      </c>
      <c r="E71" s="29"/>
      <c r="F71" s="29"/>
    </row>
    <row r="72" spans="1:6" ht="12.75">
      <c r="A72" s="8" t="s">
        <v>162</v>
      </c>
      <c r="B72" s="72">
        <f>B10+B37+B68+B70</f>
        <v>257</v>
      </c>
      <c r="C72" s="72">
        <f>C10+C37+C68+C70</f>
        <v>237</v>
      </c>
      <c r="D72" s="8" t="s">
        <v>163</v>
      </c>
      <c r="E72" s="72">
        <f>E25+E31+E66+E69</f>
        <v>257</v>
      </c>
      <c r="F72" s="72">
        <f>F25+F31+F66+F69</f>
        <v>237</v>
      </c>
    </row>
    <row r="73" spans="1:6" ht="12.75">
      <c r="A73" s="30"/>
      <c r="B73" s="31"/>
      <c r="C73" s="31"/>
      <c r="D73" s="30"/>
      <c r="E73" s="46"/>
      <c r="F73" s="46"/>
    </row>
    <row r="74" spans="1:6" ht="12.75">
      <c r="A74" s="4"/>
      <c r="B74" s="4"/>
      <c r="C74" s="4"/>
      <c r="D74" s="4"/>
      <c r="E74" s="23"/>
      <c r="F74" s="23"/>
    </row>
    <row r="75" spans="1:6" ht="12.75">
      <c r="A75" s="80" t="str">
        <f>'Базови данни'!B14</f>
        <v>Дата на съставяне 19.07.2017 г.</v>
      </c>
      <c r="B75" s="80" t="str">
        <f>'Базови данни'!B17</f>
        <v>Съставител: Анна Владимирова Александрова-Иванова</v>
      </c>
      <c r="C75" s="21"/>
      <c r="D75" s="80"/>
      <c r="E75" s="23"/>
      <c r="F75" s="23"/>
    </row>
    <row r="76" spans="1:6" ht="12.75">
      <c r="A76" s="33"/>
      <c r="B76" s="80"/>
      <c r="C76" s="33"/>
      <c r="D76" s="80" t="str">
        <f>'Базови данни'!B19</f>
        <v>Ръководител :Людмил Стефанов Цветков</v>
      </c>
      <c r="E76" s="81"/>
      <c r="F76" s="81"/>
    </row>
    <row r="77" ht="12.75" customHeight="1"/>
    <row r="78" spans="1:3" ht="12.75">
      <c r="A78" s="51" t="s">
        <v>276</v>
      </c>
      <c r="B78" s="83">
        <f>B72-E72</f>
        <v>0</v>
      </c>
      <c r="C78" s="83">
        <f>C72-F72</f>
        <v>0</v>
      </c>
    </row>
    <row r="79" spans="1:8" ht="15.75">
      <c r="A79" s="84" t="s">
        <v>219</v>
      </c>
      <c r="B79" s="84"/>
      <c r="C79" s="84"/>
      <c r="D79" s="84"/>
      <c r="E79" s="84"/>
      <c r="H79" s="32"/>
    </row>
    <row r="80" spans="1:5" ht="12.75">
      <c r="A80" s="143" t="s">
        <v>277</v>
      </c>
      <c r="B80" s="144"/>
      <c r="C80" s="85">
        <f>E24-'ОПР дв'!B41</f>
        <v>0</v>
      </c>
      <c r="D80" s="86" t="str">
        <f>IF(E80,"Да","Не")</f>
        <v>Да</v>
      </c>
      <c r="E80" s="86" t="b">
        <f>AND(C80=0)</f>
        <v>1</v>
      </c>
    </row>
    <row r="81" spans="1:5" ht="12.75">
      <c r="A81" s="143" t="s">
        <v>278</v>
      </c>
      <c r="B81" s="144"/>
      <c r="C81" s="87">
        <f>F24-'ОПР дв'!C41</f>
        <v>15</v>
      </c>
      <c r="D81" s="86" t="str">
        <f aca="true" t="shared" si="1" ref="D81:D90">IF(E81,"Да","Не")</f>
        <v>Не</v>
      </c>
      <c r="E81" s="86" t="b">
        <f aca="true" t="shared" si="2" ref="E81:E90">AND(C81=0)</f>
        <v>0</v>
      </c>
    </row>
    <row r="82" spans="1:5" ht="12.75">
      <c r="A82" s="145"/>
      <c r="B82" s="145"/>
      <c r="C82" s="145"/>
      <c r="D82" s="86"/>
      <c r="E82" s="86"/>
    </row>
    <row r="83" spans="1:5" ht="12.75">
      <c r="A83" s="143" t="s">
        <v>279</v>
      </c>
      <c r="B83" s="144"/>
      <c r="C83" s="88">
        <f>E24+'ОПР дв'!F41</f>
        <v>35</v>
      </c>
      <c r="D83" s="86" t="str">
        <f t="shared" si="1"/>
        <v>Не</v>
      </c>
      <c r="E83" s="86" t="b">
        <f t="shared" si="2"/>
        <v>0</v>
      </c>
    </row>
    <row r="84" spans="1:5" ht="12.75">
      <c r="A84" s="143" t="s">
        <v>280</v>
      </c>
      <c r="B84" s="144"/>
      <c r="C84" s="88">
        <f>F24+'ОПР дв'!G41</f>
        <v>17</v>
      </c>
      <c r="D84" s="86" t="str">
        <f t="shared" si="1"/>
        <v>Не</v>
      </c>
      <c r="E84" s="86" t="b">
        <f t="shared" si="2"/>
        <v>0</v>
      </c>
    </row>
    <row r="85" spans="1:5" ht="12.75">
      <c r="A85" s="145"/>
      <c r="B85" s="145"/>
      <c r="C85" s="145"/>
      <c r="D85" s="86"/>
      <c r="E85" s="86"/>
    </row>
    <row r="86" spans="1:5" ht="12.75">
      <c r="A86" s="144" t="s">
        <v>220</v>
      </c>
      <c r="B86" s="144"/>
      <c r="C86" s="88">
        <f>E25-ОСК!L29</f>
        <v>0</v>
      </c>
      <c r="D86" s="86" t="str">
        <f t="shared" si="1"/>
        <v>Да</v>
      </c>
      <c r="E86" s="86" t="b">
        <f t="shared" si="2"/>
        <v>1</v>
      </c>
    </row>
    <row r="87" spans="1:5" ht="12.75">
      <c r="A87" s="144" t="s">
        <v>221</v>
      </c>
      <c r="B87" s="144"/>
      <c r="C87" s="88">
        <f>F25-ОСК!L12</f>
        <v>0</v>
      </c>
      <c r="D87" s="86" t="str">
        <f t="shared" si="1"/>
        <v>Да</v>
      </c>
      <c r="E87" s="86" t="b">
        <f t="shared" si="2"/>
        <v>1</v>
      </c>
    </row>
    <row r="88" spans="1:5" ht="12.75">
      <c r="A88" s="145"/>
      <c r="B88" s="145"/>
      <c r="C88" s="145"/>
      <c r="D88" s="86"/>
      <c r="E88" s="86"/>
    </row>
    <row r="89" spans="1:5" ht="12.75">
      <c r="A89" s="143" t="s">
        <v>263</v>
      </c>
      <c r="B89" s="144"/>
      <c r="C89" s="89">
        <f>B66-ОПП!C50</f>
        <v>0</v>
      </c>
      <c r="D89" s="86" t="str">
        <f t="shared" si="1"/>
        <v>Да</v>
      </c>
      <c r="E89" s="86" t="b">
        <f t="shared" si="2"/>
        <v>1</v>
      </c>
    </row>
    <row r="90" spans="1:5" ht="12.75">
      <c r="A90" s="143" t="s">
        <v>262</v>
      </c>
      <c r="B90" s="144"/>
      <c r="C90" s="88">
        <f>C66-ОПП!F50</f>
        <v>-5</v>
      </c>
      <c r="D90" s="86" t="str">
        <f t="shared" si="1"/>
        <v>Не</v>
      </c>
      <c r="E90" s="86" t="b">
        <f t="shared" si="2"/>
        <v>0</v>
      </c>
    </row>
    <row r="93" ht="12.75">
      <c r="A93" s="90" t="s">
        <v>283</v>
      </c>
    </row>
  </sheetData>
  <sheetProtection/>
  <mergeCells count="26">
    <mergeCell ref="C3:F3"/>
    <mergeCell ref="A81:B81"/>
    <mergeCell ref="A80:B80"/>
    <mergeCell ref="A4:C4"/>
    <mergeCell ref="B7:B8"/>
    <mergeCell ref="D6:D8"/>
    <mergeCell ref="E6:F6"/>
    <mergeCell ref="A89:B89"/>
    <mergeCell ref="A90:B90"/>
    <mergeCell ref="A82:C82"/>
    <mergeCell ref="A85:C85"/>
    <mergeCell ref="A88:C88"/>
    <mergeCell ref="A86:B86"/>
    <mergeCell ref="A87:B87"/>
    <mergeCell ref="A84:B84"/>
    <mergeCell ref="A83:B83"/>
    <mergeCell ref="A2:F2"/>
    <mergeCell ref="A5:C5"/>
    <mergeCell ref="D5:F5"/>
    <mergeCell ref="C7:C8"/>
    <mergeCell ref="E7:E8"/>
    <mergeCell ref="F7:F8"/>
    <mergeCell ref="A6:A8"/>
    <mergeCell ref="B6:C6"/>
    <mergeCell ref="A3:B3"/>
    <mergeCell ref="D4:F4"/>
  </mergeCells>
  <hyperlinks>
    <hyperlink ref="A93" location="Съдържание!A1" display="Обратно към съдържание"/>
  </hyperlinks>
  <printOptions horizontalCentered="1" verticalCentered="1"/>
  <pageMargins left="0" right="0" top="0.23611111111111113" bottom="0.12013888888888889" header="0.5118055555555556" footer="0.5118055555555556"/>
  <pageSetup horizontalDpi="300" verticalDpi="300" orientation="portrait" paperSize="9" scale="64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zoomScalePageLayoutView="0" workbookViewId="0" topLeftCell="A19">
      <selection activeCell="C25" sqref="C25"/>
    </sheetView>
  </sheetViews>
  <sheetFormatPr defaultColWidth="8.421875" defaultRowHeight="12.75"/>
  <cols>
    <col min="1" max="1" width="40.421875" style="22" customWidth="1"/>
    <col min="2" max="2" width="11.57421875" style="22" customWidth="1"/>
    <col min="3" max="3" width="11.00390625" style="22" customWidth="1"/>
    <col min="4" max="4" width="1.28515625" style="22" customWidth="1"/>
    <col min="5" max="5" width="41.7109375" style="22" customWidth="1"/>
    <col min="6" max="6" width="11.140625" style="22" customWidth="1"/>
    <col min="7" max="7" width="11.57421875" style="22" customWidth="1"/>
    <col min="8" max="16384" width="8.421875" style="22" customWidth="1"/>
  </cols>
  <sheetData>
    <row r="1" spans="1:9" ht="12.75">
      <c r="A1" s="1"/>
      <c r="B1" s="1"/>
      <c r="C1" s="1"/>
      <c r="D1" s="1"/>
      <c r="E1" s="148"/>
      <c r="F1" s="148"/>
      <c r="G1" s="148"/>
      <c r="H1" s="15"/>
      <c r="I1" s="15"/>
    </row>
    <row r="2" spans="1:7" ht="15">
      <c r="A2" s="149" t="s">
        <v>164</v>
      </c>
      <c r="B2" s="149"/>
      <c r="C2" s="149"/>
      <c r="D2" s="149"/>
      <c r="E2" s="149"/>
      <c r="F2" s="149"/>
      <c r="G2" s="149"/>
    </row>
    <row r="3" spans="1:7" ht="15">
      <c r="A3" s="149" t="s">
        <v>165</v>
      </c>
      <c r="B3" s="149"/>
      <c r="C3" s="149"/>
      <c r="D3" s="149"/>
      <c r="E3" s="149"/>
      <c r="F3" s="149"/>
      <c r="G3" s="149"/>
    </row>
    <row r="4" spans="1:9" ht="12.75">
      <c r="A4" s="151" t="s">
        <v>235</v>
      </c>
      <c r="B4" s="151"/>
      <c r="C4" s="152" t="str">
        <f>'Базови данни'!B4</f>
        <v>"ДКЦ СВ. ИВАН РИЛСКИ-АСПАРУХОВО-ВАРНА" ЕООД</v>
      </c>
      <c r="D4" s="152"/>
      <c r="E4" s="152"/>
      <c r="F4" s="152"/>
      <c r="G4" s="152"/>
      <c r="H4" s="33"/>
      <c r="I4" s="33"/>
    </row>
    <row r="5" spans="1:9" ht="12.75">
      <c r="A5" s="140" t="s">
        <v>237</v>
      </c>
      <c r="B5" s="140"/>
      <c r="C5" s="140"/>
      <c r="D5" s="150">
        <v>42916</v>
      </c>
      <c r="E5" s="146"/>
      <c r="F5" s="146"/>
      <c r="G5" s="146"/>
      <c r="H5" s="33"/>
      <c r="I5" s="33"/>
    </row>
    <row r="6" spans="1:9" ht="12.75">
      <c r="A6" s="4"/>
      <c r="B6" s="4"/>
      <c r="C6" s="4"/>
      <c r="D6" s="4"/>
      <c r="E6" s="4"/>
      <c r="F6" s="4"/>
      <c r="G6" s="4"/>
      <c r="H6" s="33"/>
      <c r="I6" s="33"/>
    </row>
    <row r="7" spans="1:9" ht="12.75">
      <c r="A7" s="138" t="s">
        <v>166</v>
      </c>
      <c r="B7" s="139" t="s">
        <v>167</v>
      </c>
      <c r="C7" s="139"/>
      <c r="D7" s="4"/>
      <c r="E7" s="138" t="s">
        <v>168</v>
      </c>
      <c r="F7" s="139" t="s">
        <v>167</v>
      </c>
      <c r="G7" s="139"/>
      <c r="H7" s="33"/>
      <c r="I7" s="33"/>
    </row>
    <row r="8" spans="1:9" ht="12.75" customHeight="1">
      <c r="A8" s="138"/>
      <c r="B8" s="137" t="s">
        <v>169</v>
      </c>
      <c r="C8" s="137" t="s">
        <v>170</v>
      </c>
      <c r="D8" s="4"/>
      <c r="E8" s="138"/>
      <c r="F8" s="137" t="s">
        <v>169</v>
      </c>
      <c r="G8" s="137" t="s">
        <v>170</v>
      </c>
      <c r="H8" s="33"/>
      <c r="I8" s="33"/>
    </row>
    <row r="9" spans="1:9" ht="12.75">
      <c r="A9" s="138"/>
      <c r="B9" s="137"/>
      <c r="C9" s="137"/>
      <c r="D9" s="4"/>
      <c r="E9" s="138"/>
      <c r="F9" s="137"/>
      <c r="G9" s="137"/>
      <c r="H9" s="33"/>
      <c r="I9" s="33"/>
    </row>
    <row r="10" spans="1:9" ht="12.75">
      <c r="A10" s="6">
        <v>1</v>
      </c>
      <c r="B10" s="6">
        <v>2</v>
      </c>
      <c r="C10" s="6">
        <v>3</v>
      </c>
      <c r="D10" s="23"/>
      <c r="E10" s="6">
        <v>1</v>
      </c>
      <c r="F10" s="6">
        <v>2</v>
      </c>
      <c r="G10" s="6">
        <v>3</v>
      </c>
      <c r="H10" s="33"/>
      <c r="I10" s="33"/>
    </row>
    <row r="11" spans="1:9" ht="12.75">
      <c r="A11" s="8" t="s">
        <v>171</v>
      </c>
      <c r="B11" s="24"/>
      <c r="C11" s="24"/>
      <c r="D11" s="4"/>
      <c r="E11" s="8" t="s">
        <v>172</v>
      </c>
      <c r="F11" s="24"/>
      <c r="G11" s="24"/>
      <c r="H11" s="33"/>
      <c r="I11" s="33"/>
    </row>
    <row r="12" spans="1:9" ht="25.5">
      <c r="A12" s="18" t="s">
        <v>173</v>
      </c>
      <c r="B12" s="48"/>
      <c r="C12" s="48"/>
      <c r="D12" s="4"/>
      <c r="E12" s="7" t="s">
        <v>174</v>
      </c>
      <c r="F12" s="91">
        <f>F13+F14+F15</f>
        <v>223</v>
      </c>
      <c r="G12" s="91">
        <f>G13+G14+G15</f>
        <v>225</v>
      </c>
      <c r="H12" s="33"/>
      <c r="I12" s="33"/>
    </row>
    <row r="13" spans="1:9" ht="25.5">
      <c r="A13" s="18" t="s">
        <v>175</v>
      </c>
      <c r="B13" s="91">
        <f>B14+B15</f>
        <v>38</v>
      </c>
      <c r="C13" s="91">
        <f>C14+C15</f>
        <v>33</v>
      </c>
      <c r="D13" s="4"/>
      <c r="E13" s="7" t="s">
        <v>176</v>
      </c>
      <c r="F13" s="48"/>
      <c r="G13" s="48"/>
      <c r="H13" s="33"/>
      <c r="I13" s="33"/>
    </row>
    <row r="14" spans="1:9" ht="12.75">
      <c r="A14" s="7" t="s">
        <v>177</v>
      </c>
      <c r="B14" s="48">
        <v>20</v>
      </c>
      <c r="C14" s="48">
        <v>18</v>
      </c>
      <c r="D14" s="4"/>
      <c r="E14" s="7" t="s">
        <v>178</v>
      </c>
      <c r="F14" s="48"/>
      <c r="G14" s="48"/>
      <c r="H14" s="33"/>
      <c r="I14" s="33"/>
    </row>
    <row r="15" spans="1:9" ht="12.75">
      <c r="A15" s="7" t="s">
        <v>179</v>
      </c>
      <c r="B15" s="48">
        <v>18</v>
      </c>
      <c r="C15" s="48">
        <v>15</v>
      </c>
      <c r="D15" s="4"/>
      <c r="E15" s="7" t="s">
        <v>180</v>
      </c>
      <c r="F15" s="48">
        <v>223</v>
      </c>
      <c r="G15" s="48">
        <v>225</v>
      </c>
      <c r="H15" s="33"/>
      <c r="I15" s="33"/>
    </row>
    <row r="16" spans="1:9" ht="25.5">
      <c r="A16" s="7" t="s">
        <v>181</v>
      </c>
      <c r="B16" s="91">
        <f>B17+B18</f>
        <v>178</v>
      </c>
      <c r="C16" s="91">
        <f>C17+C18</f>
        <v>182</v>
      </c>
      <c r="D16" s="4"/>
      <c r="E16" s="18" t="s">
        <v>182</v>
      </c>
      <c r="F16" s="48"/>
      <c r="G16" s="48"/>
      <c r="H16" s="33"/>
      <c r="I16" s="33"/>
    </row>
    <row r="17" spans="1:9" ht="25.5">
      <c r="A17" s="7" t="s">
        <v>183</v>
      </c>
      <c r="B17" s="48">
        <v>156</v>
      </c>
      <c r="C17" s="48">
        <v>158</v>
      </c>
      <c r="D17" s="4"/>
      <c r="E17" s="18" t="s">
        <v>184</v>
      </c>
      <c r="F17" s="48"/>
      <c r="G17" s="48"/>
      <c r="H17" s="33"/>
      <c r="I17" s="33"/>
    </row>
    <row r="18" spans="1:9" ht="12.75">
      <c r="A18" s="7" t="s">
        <v>185</v>
      </c>
      <c r="B18" s="48">
        <v>22</v>
      </c>
      <c r="C18" s="48">
        <v>24</v>
      </c>
      <c r="D18" s="4"/>
      <c r="E18" s="7" t="s">
        <v>186</v>
      </c>
      <c r="F18" s="48">
        <v>50</v>
      </c>
      <c r="G18" s="48">
        <v>22</v>
      </c>
      <c r="H18" s="33"/>
      <c r="I18" s="33"/>
    </row>
    <row r="19" spans="1:9" ht="12.75">
      <c r="A19" s="7" t="s">
        <v>187</v>
      </c>
      <c r="B19" s="48">
        <v>0</v>
      </c>
      <c r="C19" s="48">
        <v>0</v>
      </c>
      <c r="D19" s="4"/>
      <c r="E19" s="19" t="s">
        <v>257</v>
      </c>
      <c r="F19" s="48">
        <v>39</v>
      </c>
      <c r="G19" s="48">
        <v>14</v>
      </c>
      <c r="H19" s="33"/>
      <c r="I19" s="33"/>
    </row>
    <row r="20" spans="1:9" ht="12.75">
      <c r="A20" s="7" t="s">
        <v>188</v>
      </c>
      <c r="B20" s="91">
        <f>B21+B24</f>
        <v>8</v>
      </c>
      <c r="C20" s="91">
        <f>C21+C24</f>
        <v>12</v>
      </c>
      <c r="D20" s="4"/>
      <c r="E20" s="19" t="s">
        <v>189</v>
      </c>
      <c r="F20" s="91">
        <f>F12+F16+F17+F18</f>
        <v>273</v>
      </c>
      <c r="G20" s="91">
        <f>G12+G16+G17+G18</f>
        <v>247</v>
      </c>
      <c r="H20" s="33"/>
      <c r="I20" s="33"/>
    </row>
    <row r="21" spans="1:9" ht="38.25">
      <c r="A21" s="18" t="s">
        <v>190</v>
      </c>
      <c r="B21" s="91">
        <v>8</v>
      </c>
      <c r="C21" s="91">
        <v>12</v>
      </c>
      <c r="D21" s="4"/>
      <c r="E21" s="25" t="s">
        <v>191</v>
      </c>
      <c r="F21" s="48"/>
      <c r="G21" s="48"/>
      <c r="H21" s="33"/>
      <c r="I21" s="33"/>
    </row>
    <row r="22" spans="1:9" ht="12.75">
      <c r="A22" s="7" t="s">
        <v>192</v>
      </c>
      <c r="B22" s="48">
        <v>8</v>
      </c>
      <c r="C22" s="48">
        <v>12</v>
      </c>
      <c r="D22" s="4"/>
      <c r="E22" s="7" t="s">
        <v>193</v>
      </c>
      <c r="F22" s="48"/>
      <c r="G22" s="48"/>
      <c r="H22" s="33"/>
      <c r="I22" s="33"/>
    </row>
    <row r="23" spans="1:9" ht="12.75" customHeight="1">
      <c r="A23" s="7" t="s">
        <v>194</v>
      </c>
      <c r="B23" s="48"/>
      <c r="C23" s="48"/>
      <c r="D23" s="4"/>
      <c r="E23" s="41" t="s">
        <v>195</v>
      </c>
      <c r="F23" s="92"/>
      <c r="G23" s="92"/>
      <c r="H23" s="33"/>
      <c r="I23" s="33"/>
    </row>
    <row r="24" spans="1:9" ht="25.5">
      <c r="A24" s="18" t="s">
        <v>196</v>
      </c>
      <c r="B24" s="48"/>
      <c r="C24" s="48"/>
      <c r="D24" s="4"/>
      <c r="E24" s="7" t="s">
        <v>193</v>
      </c>
      <c r="F24" s="48"/>
      <c r="G24" s="48"/>
      <c r="H24" s="33"/>
      <c r="I24" s="33"/>
    </row>
    <row r="25" spans="1:9" ht="12.75">
      <c r="A25" s="7" t="s">
        <v>197</v>
      </c>
      <c r="B25" s="91">
        <v>9</v>
      </c>
      <c r="C25" s="91">
        <v>14</v>
      </c>
      <c r="D25" s="4"/>
      <c r="E25" s="7" t="s">
        <v>199</v>
      </c>
      <c r="F25" s="91">
        <v>0</v>
      </c>
      <c r="G25" s="91">
        <v>1</v>
      </c>
      <c r="H25" s="33"/>
      <c r="I25" s="33"/>
    </row>
    <row r="26" spans="1:9" ht="12.75">
      <c r="A26" s="7" t="s">
        <v>198</v>
      </c>
      <c r="B26" s="48"/>
      <c r="C26" s="48"/>
      <c r="D26" s="4"/>
      <c r="E26" s="7" t="s">
        <v>201</v>
      </c>
      <c r="F26" s="48"/>
      <c r="G26" s="48"/>
      <c r="H26" s="33"/>
      <c r="I26" s="33"/>
    </row>
    <row r="27" spans="1:9" ht="25.5">
      <c r="A27" s="7" t="s">
        <v>200</v>
      </c>
      <c r="B27" s="48"/>
      <c r="C27" s="48"/>
      <c r="D27" s="4"/>
      <c r="E27" s="18" t="s">
        <v>203</v>
      </c>
      <c r="F27" s="48"/>
      <c r="G27" s="48"/>
      <c r="H27" s="33"/>
      <c r="I27" s="33"/>
    </row>
    <row r="28" spans="1:9" ht="25.5">
      <c r="A28" s="49" t="s">
        <v>202</v>
      </c>
      <c r="B28" s="91">
        <f>B12+B13+B16+B20+B25</f>
        <v>233</v>
      </c>
      <c r="C28" s="91">
        <f>C12+C13+C16+C20+C25</f>
        <v>241</v>
      </c>
      <c r="D28" s="4"/>
      <c r="E28" s="18" t="s">
        <v>205</v>
      </c>
      <c r="F28" s="48"/>
      <c r="G28" s="48"/>
      <c r="H28" s="33"/>
      <c r="I28" s="33"/>
    </row>
    <row r="29" spans="1:9" ht="38.25">
      <c r="A29" s="18" t="s">
        <v>204</v>
      </c>
      <c r="B29" s="48"/>
      <c r="C29" s="48"/>
      <c r="D29" s="4"/>
      <c r="E29" s="49" t="s">
        <v>207</v>
      </c>
      <c r="F29" s="91">
        <f>F21+F23+F25</f>
        <v>0</v>
      </c>
      <c r="G29" s="91">
        <f>G21+G23+G25</f>
        <v>1</v>
      </c>
      <c r="H29" s="33"/>
      <c r="I29" s="33"/>
    </row>
    <row r="30" spans="1:9" ht="25.5">
      <c r="A30" s="18" t="s">
        <v>206</v>
      </c>
      <c r="B30" s="48"/>
      <c r="C30" s="48"/>
      <c r="D30" s="4"/>
      <c r="E30" s="7"/>
      <c r="F30" s="48"/>
      <c r="G30" s="48"/>
      <c r="H30" s="33"/>
      <c r="I30" s="33"/>
    </row>
    <row r="31" spans="1:9" ht="25.5">
      <c r="A31" s="18" t="s">
        <v>208</v>
      </c>
      <c r="B31" s="91">
        <v>5</v>
      </c>
      <c r="C31" s="91">
        <v>5</v>
      </c>
      <c r="D31" s="4"/>
      <c r="E31" s="7"/>
      <c r="F31" s="48"/>
      <c r="G31" s="48"/>
      <c r="H31" s="33"/>
      <c r="I31" s="33"/>
    </row>
    <row r="32" spans="1:9" ht="12.75">
      <c r="A32" s="7" t="s">
        <v>209</v>
      </c>
      <c r="B32" s="48"/>
      <c r="C32" s="48"/>
      <c r="D32" s="4"/>
      <c r="E32" s="7"/>
      <c r="F32" s="48"/>
      <c r="G32" s="48"/>
      <c r="H32" s="33"/>
      <c r="I32" s="33"/>
    </row>
    <row r="33" spans="1:9" ht="25.5">
      <c r="A33" s="18" t="s">
        <v>210</v>
      </c>
      <c r="B33" s="48"/>
      <c r="C33" s="48"/>
      <c r="D33" s="4"/>
      <c r="E33" s="7"/>
      <c r="F33" s="48"/>
      <c r="G33" s="48"/>
      <c r="H33" s="33"/>
      <c r="I33" s="33"/>
    </row>
    <row r="34" spans="1:9" ht="12.75">
      <c r="A34" s="19" t="s">
        <v>211</v>
      </c>
      <c r="B34" s="91">
        <f>B29+B31</f>
        <v>5</v>
      </c>
      <c r="C34" s="91">
        <f>C29+C31</f>
        <v>5</v>
      </c>
      <c r="D34" s="4"/>
      <c r="E34" s="19" t="s">
        <v>213</v>
      </c>
      <c r="F34" s="91">
        <f>F20+F29</f>
        <v>273</v>
      </c>
      <c r="G34" s="91">
        <f>G20+G29</f>
        <v>248</v>
      </c>
      <c r="H34" s="33"/>
      <c r="I34" s="33"/>
    </row>
    <row r="35" spans="1:9" ht="12.75">
      <c r="A35" s="19" t="s">
        <v>212</v>
      </c>
      <c r="B35" s="91">
        <f>B28+B34</f>
        <v>238</v>
      </c>
      <c r="C35" s="91">
        <f>C28+C34</f>
        <v>246</v>
      </c>
      <c r="D35" s="4"/>
      <c r="E35" s="8" t="s">
        <v>215</v>
      </c>
      <c r="F35" s="91">
        <f>IF(B35&gt;F34,B35-F34,0)</f>
        <v>0</v>
      </c>
      <c r="G35" s="91">
        <f>IF(C35&gt;G34,C35-G34,0)</f>
        <v>0</v>
      </c>
      <c r="H35" s="33"/>
      <c r="I35" s="33"/>
    </row>
    <row r="36" spans="1:9" ht="12.75">
      <c r="A36" s="8" t="s">
        <v>214</v>
      </c>
      <c r="B36" s="91">
        <f>IF(B35&lt;F34,F34-B35,0)</f>
        <v>35</v>
      </c>
      <c r="C36" s="91">
        <f>IF(C35&lt;G34,G34-C35,0)</f>
        <v>2</v>
      </c>
      <c r="D36" s="4"/>
      <c r="E36" s="19" t="s">
        <v>217</v>
      </c>
      <c r="F36" s="91">
        <f>F20+F29</f>
        <v>273</v>
      </c>
      <c r="G36" s="91">
        <f>G20+G29</f>
        <v>248</v>
      </c>
      <c r="H36" s="33"/>
      <c r="I36" s="33"/>
    </row>
    <row r="37" spans="1:9" ht="25.5">
      <c r="A37" s="19" t="s">
        <v>216</v>
      </c>
      <c r="B37" s="91">
        <f>B28+B29+B31</f>
        <v>238</v>
      </c>
      <c r="C37" s="91">
        <f>C28+C29+C31</f>
        <v>246</v>
      </c>
      <c r="D37" s="4"/>
      <c r="E37" s="18" t="s">
        <v>231</v>
      </c>
      <c r="F37" s="91">
        <f>IF(B37&gt;F36,B37-F36,0)</f>
        <v>0</v>
      </c>
      <c r="G37" s="91">
        <f>IF(C37&gt;G36,C37-G36,0)</f>
        <v>0</v>
      </c>
      <c r="H37" s="33"/>
      <c r="I37" s="33"/>
    </row>
    <row r="38" spans="1:9" ht="25.5">
      <c r="A38" s="18" t="s">
        <v>226</v>
      </c>
      <c r="B38" s="91">
        <f>IF(B37&lt;F36,F36-B37,0)</f>
        <v>35</v>
      </c>
      <c r="C38" s="91">
        <f>IF(C37&lt;G36,G36-C37,0)</f>
        <v>2</v>
      </c>
      <c r="D38" s="4"/>
      <c r="E38" s="18"/>
      <c r="F38" s="50"/>
      <c r="G38" s="50"/>
      <c r="H38" s="33"/>
      <c r="I38" s="33"/>
    </row>
    <row r="39" spans="1:9" ht="12.75">
      <c r="A39" s="7" t="s">
        <v>227</v>
      </c>
      <c r="B39" s="93"/>
      <c r="C39" s="93"/>
      <c r="D39" s="4"/>
      <c r="E39" s="26"/>
      <c r="F39" s="48"/>
      <c r="G39" s="48"/>
      <c r="H39" s="33"/>
      <c r="I39" s="33"/>
    </row>
    <row r="40" spans="1:9" ht="25.5">
      <c r="A40" s="18" t="s">
        <v>228</v>
      </c>
      <c r="B40" s="48"/>
      <c r="C40" s="48"/>
      <c r="D40" s="4"/>
      <c r="E40" s="7"/>
      <c r="F40" s="48"/>
      <c r="G40" s="48"/>
      <c r="H40" s="33"/>
      <c r="I40" s="33"/>
    </row>
    <row r="41" spans="1:9" ht="12.75">
      <c r="A41" s="8" t="s">
        <v>229</v>
      </c>
      <c r="B41" s="91">
        <f>IF(B37&lt;F36,F36-B37-B39-B40,0)</f>
        <v>35</v>
      </c>
      <c r="C41" s="91">
        <f>IF(C37&lt;G36,G36-C37-C39-C40,0)</f>
        <v>2</v>
      </c>
      <c r="D41" s="4"/>
      <c r="E41" s="7" t="s">
        <v>232</v>
      </c>
      <c r="F41" s="94">
        <f>IF(B37&gt;F36,B37-F36+B39+B40,0)</f>
        <v>0</v>
      </c>
      <c r="G41" s="94">
        <f>IF(C37&gt;G36,C37-G36+C39+C40,0)</f>
        <v>0</v>
      </c>
      <c r="H41" s="33"/>
      <c r="I41" s="33"/>
    </row>
    <row r="42" spans="1:9" ht="12.75">
      <c r="A42" s="8" t="s">
        <v>230</v>
      </c>
      <c r="B42" s="91">
        <f>B37+B39+B40+B41</f>
        <v>273</v>
      </c>
      <c r="C42" s="91">
        <f>C37+C39+C40+C41</f>
        <v>248</v>
      </c>
      <c r="D42" s="4"/>
      <c r="E42" s="8" t="s">
        <v>233</v>
      </c>
      <c r="F42" s="91">
        <f>F36+F41</f>
        <v>273</v>
      </c>
      <c r="G42" s="91">
        <f>G36+G41</f>
        <v>248</v>
      </c>
      <c r="H42" s="33"/>
      <c r="I42" s="33"/>
    </row>
    <row r="43" spans="1:9" ht="12.75">
      <c r="A43" s="4"/>
      <c r="B43" s="4"/>
      <c r="C43" s="4"/>
      <c r="D43" s="4"/>
      <c r="E43" s="4"/>
      <c r="F43" s="4"/>
      <c r="G43" s="4"/>
      <c r="H43" s="33"/>
      <c r="I43" s="33"/>
    </row>
    <row r="44" spans="1:9" ht="12.75">
      <c r="A44" s="4"/>
      <c r="B44" s="4"/>
      <c r="C44" s="4"/>
      <c r="D44" s="4"/>
      <c r="E44" s="4"/>
      <c r="F44" s="4"/>
      <c r="G44" s="4"/>
      <c r="H44" s="33"/>
      <c r="I44" s="33"/>
    </row>
    <row r="45" spans="1:9" ht="12.75">
      <c r="A45" s="80" t="str">
        <f>'Базови данни'!B14</f>
        <v>Дата на съставяне 19.07.2017 г.</v>
      </c>
      <c r="B45" s="80" t="str">
        <f>'Базови данни'!B17</f>
        <v>Съставител: Анна Владимирова Александрова-Иванова</v>
      </c>
      <c r="C45" s="4"/>
      <c r="D45" s="4"/>
      <c r="E45" s="80"/>
      <c r="F45" s="4"/>
      <c r="G45" s="4"/>
      <c r="H45" s="33"/>
      <c r="I45" s="33"/>
    </row>
    <row r="46" spans="1:9" ht="12.75">
      <c r="A46" s="33"/>
      <c r="B46" s="33"/>
      <c r="C46" s="33"/>
      <c r="D46" s="33"/>
      <c r="E46" s="80" t="s">
        <v>289</v>
      </c>
      <c r="F46" s="33"/>
      <c r="G46" s="33"/>
      <c r="H46" s="33"/>
      <c r="I46" s="33"/>
    </row>
    <row r="47" spans="1:9" ht="12.75">
      <c r="A47" s="33"/>
      <c r="B47" s="33"/>
      <c r="C47" s="33"/>
      <c r="D47" s="33"/>
      <c r="E47" s="80"/>
      <c r="F47" s="33"/>
      <c r="G47" s="33"/>
      <c r="H47" s="33"/>
      <c r="I47" s="33"/>
    </row>
    <row r="48" spans="1:9" ht="12.75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2.75">
      <c r="A49" s="57" t="s">
        <v>283</v>
      </c>
      <c r="B49" s="33"/>
      <c r="C49" s="33"/>
      <c r="D49" s="33"/>
      <c r="E49" s="33"/>
      <c r="F49" s="33"/>
      <c r="G49" s="33"/>
      <c r="H49" s="33"/>
      <c r="I49" s="33"/>
    </row>
    <row r="50" ht="12.75">
      <c r="B50" s="27"/>
    </row>
  </sheetData>
  <sheetProtection/>
  <mergeCells count="15">
    <mergeCell ref="E1:G1"/>
    <mergeCell ref="A2:G2"/>
    <mergeCell ref="A3:G3"/>
    <mergeCell ref="D5:G5"/>
    <mergeCell ref="A4:B4"/>
    <mergeCell ref="C4:G4"/>
    <mergeCell ref="F7:G7"/>
    <mergeCell ref="G8:G9"/>
    <mergeCell ref="F8:F9"/>
    <mergeCell ref="A5:C5"/>
    <mergeCell ref="E7:E9"/>
    <mergeCell ref="A7:A9"/>
    <mergeCell ref="B7:C7"/>
    <mergeCell ref="C8:C9"/>
    <mergeCell ref="B8:B9"/>
  </mergeCells>
  <hyperlinks>
    <hyperlink ref="A49" location="Съдържание!A1" display="Обратно към съдържание"/>
  </hyperlinks>
  <printOptions horizontalCentered="1"/>
  <pageMargins left="0.25" right="0.1798611111111111" top="0.9840277777777778" bottom="0.9840277777777778" header="0.5118055555555556" footer="0.5118055555555556"/>
  <pageSetup horizontalDpi="300" verticalDpi="300" orientation="portrait" paperSize="9" scale="72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94"/>
  <sheetViews>
    <sheetView zoomScalePageLayoutView="0" workbookViewId="0" topLeftCell="A10">
      <selection activeCell="E56" sqref="E56"/>
    </sheetView>
  </sheetViews>
  <sheetFormatPr defaultColWidth="9.140625" defaultRowHeight="12.75"/>
  <cols>
    <col min="1" max="1" width="4.00390625" style="2" customWidth="1"/>
    <col min="2" max="2" width="56.8515625" style="2" customWidth="1"/>
    <col min="3" max="3" width="11.57421875" style="22" customWidth="1"/>
    <col min="4" max="4" width="11.140625" style="22" customWidth="1"/>
    <col min="5" max="5" width="11.00390625" style="22" customWidth="1"/>
    <col min="6" max="6" width="11.8515625" style="22" customWidth="1"/>
    <col min="7" max="7" width="10.140625" style="22" customWidth="1"/>
    <col min="8" max="8" width="10.421875" style="22" customWidth="1"/>
    <col min="9" max="16384" width="9.140625" style="2" customWidth="1"/>
  </cols>
  <sheetData>
    <row r="1" spans="1:2" ht="12.75">
      <c r="A1" s="156"/>
      <c r="B1" s="156"/>
    </row>
    <row r="2" spans="1:8" ht="15">
      <c r="A2" s="149" t="s">
        <v>6</v>
      </c>
      <c r="B2" s="149"/>
      <c r="C2" s="149"/>
      <c r="D2" s="149"/>
      <c r="E2" s="149"/>
      <c r="F2" s="149"/>
      <c r="G2" s="149"/>
      <c r="H2" s="149"/>
    </row>
    <row r="3" spans="1:14" ht="15">
      <c r="A3" s="149" t="s">
        <v>7</v>
      </c>
      <c r="B3" s="149"/>
      <c r="C3" s="149"/>
      <c r="D3" s="149"/>
      <c r="E3" s="149"/>
      <c r="F3" s="149"/>
      <c r="G3" s="149"/>
      <c r="H3" s="149"/>
      <c r="N3" s="3"/>
    </row>
    <row r="4" spans="1:10" ht="12.75">
      <c r="A4" s="151" t="str">
        <f>'ОПР дв'!A4</f>
        <v>на</v>
      </c>
      <c r="B4" s="151"/>
      <c r="C4" s="152" t="str">
        <f>'Базови данни'!B4</f>
        <v>"ДКЦ СВ. ИВАН РИЛСКИ-АСПАРУХОВО-ВАРНА" ЕООД</v>
      </c>
      <c r="D4" s="152"/>
      <c r="E4" s="152"/>
      <c r="F4" s="152"/>
      <c r="G4" s="152"/>
      <c r="H4" s="152"/>
      <c r="I4" s="32"/>
      <c r="J4" s="32"/>
    </row>
    <row r="5" spans="1:10" ht="12.75">
      <c r="A5" s="140" t="s">
        <v>237</v>
      </c>
      <c r="B5" s="140"/>
      <c r="C5" s="150">
        <v>42916</v>
      </c>
      <c r="D5" s="146"/>
      <c r="E5" s="146"/>
      <c r="F5" s="146"/>
      <c r="G5" s="146"/>
      <c r="H5" s="146"/>
      <c r="I5" s="32"/>
      <c r="J5" s="32"/>
    </row>
    <row r="6" spans="1:10" ht="12.75">
      <c r="A6" s="4"/>
      <c r="B6" s="4"/>
      <c r="C6" s="4"/>
      <c r="D6" s="4"/>
      <c r="E6" s="4"/>
      <c r="F6" s="4"/>
      <c r="G6" s="4"/>
      <c r="H6" s="5" t="s">
        <v>223</v>
      </c>
      <c r="I6" s="32"/>
      <c r="J6" s="32"/>
    </row>
    <row r="7" spans="1:10" ht="12.75">
      <c r="A7" s="139" t="s">
        <v>8</v>
      </c>
      <c r="B7" s="139"/>
      <c r="C7" s="139" t="s">
        <v>9</v>
      </c>
      <c r="D7" s="139"/>
      <c r="E7" s="139"/>
      <c r="F7" s="139" t="s">
        <v>10</v>
      </c>
      <c r="G7" s="139"/>
      <c r="H7" s="139"/>
      <c r="I7" s="32"/>
      <c r="J7" s="32"/>
    </row>
    <row r="8" spans="1:10" ht="12.75">
      <c r="A8" s="7"/>
      <c r="B8" s="7"/>
      <c r="C8" s="6" t="s">
        <v>11</v>
      </c>
      <c r="D8" s="6" t="s">
        <v>12</v>
      </c>
      <c r="E8" s="6" t="s">
        <v>13</v>
      </c>
      <c r="F8" s="6" t="s">
        <v>11</v>
      </c>
      <c r="G8" s="6" t="s">
        <v>12</v>
      </c>
      <c r="H8" s="6" t="s">
        <v>13</v>
      </c>
      <c r="I8" s="32"/>
      <c r="J8" s="32"/>
    </row>
    <row r="9" spans="1:10" ht="12.75">
      <c r="A9" s="139" t="s">
        <v>14</v>
      </c>
      <c r="B9" s="139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32"/>
      <c r="J9" s="32"/>
    </row>
    <row r="10" spans="1:10" ht="12.75">
      <c r="A10" s="8" t="s">
        <v>15</v>
      </c>
      <c r="B10" s="8" t="s">
        <v>16</v>
      </c>
      <c r="C10" s="7"/>
      <c r="D10" s="7"/>
      <c r="E10" s="7"/>
      <c r="F10" s="7"/>
      <c r="G10" s="7"/>
      <c r="H10" s="7"/>
      <c r="I10" s="32"/>
      <c r="J10" s="32"/>
    </row>
    <row r="11" spans="1:12" ht="12.75">
      <c r="A11" s="7">
        <v>1</v>
      </c>
      <c r="B11" s="7" t="s">
        <v>17</v>
      </c>
      <c r="C11" s="47">
        <v>214</v>
      </c>
      <c r="D11" s="47">
        <v>71</v>
      </c>
      <c r="E11" s="95">
        <f>C11-D11</f>
        <v>143</v>
      </c>
      <c r="F11" s="47">
        <v>231</v>
      </c>
      <c r="G11" s="47">
        <v>33</v>
      </c>
      <c r="H11" s="95">
        <f>F11-G11</f>
        <v>198</v>
      </c>
      <c r="I11" s="32"/>
      <c r="J11" s="32"/>
      <c r="L11" s="9"/>
    </row>
    <row r="12" spans="1:10" ht="12.75">
      <c r="A12" s="7">
        <v>2</v>
      </c>
      <c r="B12" s="7" t="s">
        <v>18</v>
      </c>
      <c r="C12" s="47"/>
      <c r="D12" s="47"/>
      <c r="E12" s="95"/>
      <c r="F12" s="47"/>
      <c r="G12" s="47"/>
      <c r="H12" s="95"/>
      <c r="I12" s="32"/>
      <c r="J12" s="32"/>
    </row>
    <row r="13" spans="1:10" ht="12.75">
      <c r="A13" s="7"/>
      <c r="B13" s="7" t="s">
        <v>19</v>
      </c>
      <c r="C13" s="47"/>
      <c r="D13" s="47"/>
      <c r="E13" s="95">
        <f>C13-D13</f>
        <v>0</v>
      </c>
      <c r="F13" s="47"/>
      <c r="G13" s="47"/>
      <c r="H13" s="95">
        <f>F13-G13</f>
        <v>0</v>
      </c>
      <c r="I13" s="32"/>
      <c r="J13" s="32"/>
    </row>
    <row r="14" spans="1:10" ht="12.75">
      <c r="A14" s="7">
        <v>3</v>
      </c>
      <c r="B14" s="7" t="s">
        <v>20</v>
      </c>
      <c r="C14" s="47"/>
      <c r="D14" s="47">
        <v>118</v>
      </c>
      <c r="E14" s="95">
        <f>C14-D14</f>
        <v>-118</v>
      </c>
      <c r="F14" s="47"/>
      <c r="G14" s="47">
        <v>159</v>
      </c>
      <c r="H14" s="95">
        <f>F14-G14</f>
        <v>-159</v>
      </c>
      <c r="I14" s="32"/>
      <c r="J14" s="32"/>
    </row>
    <row r="15" spans="1:10" ht="12.75">
      <c r="A15" s="7">
        <v>4</v>
      </c>
      <c r="B15" s="7" t="s">
        <v>21</v>
      </c>
      <c r="C15" s="47"/>
      <c r="D15" s="47"/>
      <c r="E15" s="34"/>
      <c r="F15" s="47"/>
      <c r="G15" s="47"/>
      <c r="H15" s="34"/>
      <c r="I15" s="32"/>
      <c r="J15" s="32"/>
    </row>
    <row r="16" spans="1:10" ht="12.75">
      <c r="A16" s="7"/>
      <c r="B16" s="7" t="s">
        <v>22</v>
      </c>
      <c r="C16" s="47"/>
      <c r="D16" s="47">
        <v>0</v>
      </c>
      <c r="E16" s="95">
        <f>C16-D16</f>
        <v>0</v>
      </c>
      <c r="F16" s="47"/>
      <c r="G16" s="47"/>
      <c r="H16" s="95">
        <f>F16-G16</f>
        <v>0</v>
      </c>
      <c r="I16" s="32"/>
      <c r="J16" s="32"/>
    </row>
    <row r="17" spans="1:10" ht="12.75">
      <c r="A17" s="7">
        <v>5</v>
      </c>
      <c r="B17" s="7" t="s">
        <v>23</v>
      </c>
      <c r="C17" s="47"/>
      <c r="D17" s="47"/>
      <c r="E17" s="34"/>
      <c r="F17" s="47"/>
      <c r="G17" s="47"/>
      <c r="H17" s="34"/>
      <c r="I17" s="32"/>
      <c r="J17" s="32"/>
    </row>
    <row r="18" spans="1:10" ht="12.75">
      <c r="A18" s="7"/>
      <c r="B18" s="7" t="s">
        <v>24</v>
      </c>
      <c r="C18" s="47"/>
      <c r="D18" s="47"/>
      <c r="E18" s="95">
        <f>C18-D18</f>
        <v>0</v>
      </c>
      <c r="F18" s="47"/>
      <c r="G18" s="47"/>
      <c r="H18" s="95">
        <f>F18-G18</f>
        <v>0</v>
      </c>
      <c r="I18" s="32"/>
      <c r="J18" s="32"/>
    </row>
    <row r="19" spans="1:10" ht="12.75">
      <c r="A19" s="7">
        <v>6</v>
      </c>
      <c r="B19" s="7" t="s">
        <v>25</v>
      </c>
      <c r="C19" s="47"/>
      <c r="D19" s="47"/>
      <c r="E19" s="95">
        <f>C19-D19</f>
        <v>0</v>
      </c>
      <c r="F19" s="47"/>
      <c r="G19" s="47"/>
      <c r="H19" s="95">
        <f>F19-G19</f>
        <v>0</v>
      </c>
      <c r="I19" s="32"/>
      <c r="J19" s="32"/>
    </row>
    <row r="20" spans="1:10" ht="12.75">
      <c r="A20" s="7">
        <v>7</v>
      </c>
      <c r="B20" s="7" t="s">
        <v>26</v>
      </c>
      <c r="C20" s="47"/>
      <c r="D20" s="47"/>
      <c r="E20" s="95">
        <f>C20-D20</f>
        <v>0</v>
      </c>
      <c r="F20" s="47"/>
      <c r="G20" s="47"/>
      <c r="H20" s="95">
        <f>F20-G20</f>
        <v>0</v>
      </c>
      <c r="I20" s="32"/>
      <c r="J20" s="32"/>
    </row>
    <row r="21" spans="1:10" ht="12.75">
      <c r="A21" s="7">
        <v>8</v>
      </c>
      <c r="B21" s="7" t="s">
        <v>27</v>
      </c>
      <c r="C21" s="47"/>
      <c r="D21" s="47">
        <v>19</v>
      </c>
      <c r="E21" s="95">
        <f>C21-D21</f>
        <v>-19</v>
      </c>
      <c r="F21" s="47">
        <v>4</v>
      </c>
      <c r="G21" s="47">
        <v>34</v>
      </c>
      <c r="H21" s="95">
        <f>F21-G21</f>
        <v>-30</v>
      </c>
      <c r="I21" s="32"/>
      <c r="J21" s="32"/>
    </row>
    <row r="22" spans="1:10" ht="12.75">
      <c r="A22" s="8"/>
      <c r="B22" s="8" t="s">
        <v>28</v>
      </c>
      <c r="C22" s="95">
        <f aca="true" t="shared" si="0" ref="C22:H22">SUM(C11:C21)</f>
        <v>214</v>
      </c>
      <c r="D22" s="95">
        <f t="shared" si="0"/>
        <v>208</v>
      </c>
      <c r="E22" s="95">
        <f t="shared" si="0"/>
        <v>6</v>
      </c>
      <c r="F22" s="95">
        <f t="shared" si="0"/>
        <v>235</v>
      </c>
      <c r="G22" s="95">
        <f t="shared" si="0"/>
        <v>226</v>
      </c>
      <c r="H22" s="95">
        <f t="shared" si="0"/>
        <v>9</v>
      </c>
      <c r="I22" s="32"/>
      <c r="J22" s="32"/>
    </row>
    <row r="23" spans="1:10" ht="12.75">
      <c r="A23" s="8" t="s">
        <v>29</v>
      </c>
      <c r="B23" s="8" t="s">
        <v>30</v>
      </c>
      <c r="C23" s="34"/>
      <c r="D23" s="34"/>
      <c r="E23" s="34"/>
      <c r="F23" s="34"/>
      <c r="G23" s="34"/>
      <c r="H23" s="34"/>
      <c r="I23" s="32"/>
      <c r="J23" s="32"/>
    </row>
    <row r="24" spans="1:10" ht="12.75">
      <c r="A24" s="7">
        <v>1</v>
      </c>
      <c r="B24" s="7" t="s">
        <v>31</v>
      </c>
      <c r="C24" s="47"/>
      <c r="D24" s="47">
        <v>0</v>
      </c>
      <c r="E24" s="95">
        <f>C24-D24</f>
        <v>0</v>
      </c>
      <c r="F24" s="47"/>
      <c r="G24" s="47"/>
      <c r="H24" s="95">
        <f>F24-G24</f>
        <v>0</v>
      </c>
      <c r="I24" s="32"/>
      <c r="J24" s="32"/>
    </row>
    <row r="25" spans="1:10" ht="12.75">
      <c r="A25" s="7">
        <v>2</v>
      </c>
      <c r="B25" s="7" t="s">
        <v>32</v>
      </c>
      <c r="C25" s="47"/>
      <c r="D25" s="47"/>
      <c r="E25" s="34"/>
      <c r="F25" s="47"/>
      <c r="G25" s="47"/>
      <c r="H25" s="34"/>
      <c r="I25" s="32"/>
      <c r="J25" s="32"/>
    </row>
    <row r="26" spans="1:10" ht="12.75">
      <c r="A26" s="7"/>
      <c r="B26" s="7" t="s">
        <v>33</v>
      </c>
      <c r="C26" s="47"/>
      <c r="D26" s="47"/>
      <c r="E26" s="95">
        <f>C26-D26</f>
        <v>0</v>
      </c>
      <c r="F26" s="47"/>
      <c r="G26" s="47"/>
      <c r="H26" s="95">
        <f>F26-G26</f>
        <v>0</v>
      </c>
      <c r="I26" s="32"/>
      <c r="J26" s="32"/>
    </row>
    <row r="27" spans="1:10" ht="12.75">
      <c r="A27" s="7">
        <v>3</v>
      </c>
      <c r="B27" s="7" t="s">
        <v>21</v>
      </c>
      <c r="C27" s="47"/>
      <c r="D27" s="47"/>
      <c r="E27" s="34"/>
      <c r="F27" s="47"/>
      <c r="G27" s="47"/>
      <c r="H27" s="34"/>
      <c r="I27" s="32"/>
      <c r="J27" s="32"/>
    </row>
    <row r="28" spans="1:10" ht="12.75">
      <c r="A28" s="7"/>
      <c r="B28" s="7" t="s">
        <v>22</v>
      </c>
      <c r="C28" s="47"/>
      <c r="D28" s="47"/>
      <c r="E28" s="95">
        <f>C28-D28</f>
        <v>0</v>
      </c>
      <c r="F28" s="47"/>
      <c r="G28" s="47"/>
      <c r="H28" s="95">
        <f>F28-G28</f>
        <v>0</v>
      </c>
      <c r="I28" s="32"/>
      <c r="J28" s="32"/>
    </row>
    <row r="29" spans="1:10" ht="12.75">
      <c r="A29" s="7">
        <v>4</v>
      </c>
      <c r="B29" s="7" t="s">
        <v>34</v>
      </c>
      <c r="C29" s="47"/>
      <c r="D29" s="47"/>
      <c r="E29" s="95">
        <f>C29-D29</f>
        <v>0</v>
      </c>
      <c r="F29" s="47"/>
      <c r="G29" s="47"/>
      <c r="H29" s="95">
        <f>F29-G29</f>
        <v>0</v>
      </c>
      <c r="I29" s="32"/>
      <c r="J29" s="32"/>
    </row>
    <row r="30" spans="1:10" ht="12.75">
      <c r="A30" s="7">
        <v>5</v>
      </c>
      <c r="B30" s="7" t="s">
        <v>23</v>
      </c>
      <c r="C30" s="47"/>
      <c r="D30" s="47"/>
      <c r="E30" s="34"/>
      <c r="F30" s="47"/>
      <c r="G30" s="47"/>
      <c r="H30" s="34"/>
      <c r="I30" s="32"/>
      <c r="J30" s="32"/>
    </row>
    <row r="31" spans="1:10" ht="12.75">
      <c r="A31" s="7"/>
      <c r="B31" s="7" t="s">
        <v>24</v>
      </c>
      <c r="C31" s="47"/>
      <c r="D31" s="47"/>
      <c r="E31" s="95">
        <f>C31-D31</f>
        <v>0</v>
      </c>
      <c r="F31" s="47"/>
      <c r="G31" s="47"/>
      <c r="H31" s="95">
        <f>F31-G31</f>
        <v>0</v>
      </c>
      <c r="I31" s="32"/>
      <c r="J31" s="32"/>
    </row>
    <row r="32" spans="1:10" ht="12.75">
      <c r="A32" s="7">
        <v>6</v>
      </c>
      <c r="B32" s="7" t="s">
        <v>35</v>
      </c>
      <c r="C32" s="47"/>
      <c r="D32" s="47"/>
      <c r="E32" s="95">
        <f>C32-D32</f>
        <v>0</v>
      </c>
      <c r="F32" s="47"/>
      <c r="G32" s="47"/>
      <c r="H32" s="95">
        <f>F32-G32</f>
        <v>0</v>
      </c>
      <c r="I32" s="32"/>
      <c r="J32" s="32"/>
    </row>
    <row r="33" spans="1:10" ht="12.75">
      <c r="A33" s="7"/>
      <c r="B33" s="8" t="s">
        <v>36</v>
      </c>
      <c r="C33" s="95">
        <f aca="true" t="shared" si="1" ref="C33:H33">SUM(C24:C32)</f>
        <v>0</v>
      </c>
      <c r="D33" s="95">
        <f t="shared" si="1"/>
        <v>0</v>
      </c>
      <c r="E33" s="95">
        <f t="shared" si="1"/>
        <v>0</v>
      </c>
      <c r="F33" s="95">
        <f t="shared" si="1"/>
        <v>0</v>
      </c>
      <c r="G33" s="95">
        <f t="shared" si="1"/>
        <v>0</v>
      </c>
      <c r="H33" s="95">
        <f t="shared" si="1"/>
        <v>0</v>
      </c>
      <c r="I33" s="32"/>
      <c r="J33" s="32"/>
    </row>
    <row r="34" spans="1:10" ht="12.75">
      <c r="A34" s="8" t="s">
        <v>37</v>
      </c>
      <c r="B34" s="8" t="s">
        <v>38</v>
      </c>
      <c r="C34" s="34"/>
      <c r="D34" s="34"/>
      <c r="E34" s="34"/>
      <c r="F34" s="34"/>
      <c r="G34" s="34"/>
      <c r="H34" s="34"/>
      <c r="I34" s="32"/>
      <c r="J34" s="32"/>
    </row>
    <row r="35" spans="1:10" ht="12.75">
      <c r="A35" s="7">
        <v>1</v>
      </c>
      <c r="B35" s="7" t="s">
        <v>39</v>
      </c>
      <c r="C35" s="34"/>
      <c r="D35" s="34"/>
      <c r="E35" s="34"/>
      <c r="F35" s="34"/>
      <c r="G35" s="34"/>
      <c r="H35" s="34"/>
      <c r="I35" s="32"/>
      <c r="J35" s="32"/>
    </row>
    <row r="36" spans="1:10" ht="12.75">
      <c r="A36" s="7"/>
      <c r="B36" s="7" t="s">
        <v>40</v>
      </c>
      <c r="C36" s="96"/>
      <c r="D36" s="96"/>
      <c r="E36" s="95">
        <f>C36-D36</f>
        <v>0</v>
      </c>
      <c r="F36" s="47"/>
      <c r="G36" s="47"/>
      <c r="H36" s="95">
        <f>F36-G36</f>
        <v>0</v>
      </c>
      <c r="I36" s="32"/>
      <c r="J36" s="32"/>
    </row>
    <row r="37" spans="1:10" ht="12.75">
      <c r="A37" s="7">
        <v>2</v>
      </c>
      <c r="B37" s="7" t="s">
        <v>41</v>
      </c>
      <c r="C37" s="47"/>
      <c r="D37" s="47"/>
      <c r="E37" s="34"/>
      <c r="F37" s="47"/>
      <c r="G37" s="47"/>
      <c r="H37" s="34"/>
      <c r="I37" s="32"/>
      <c r="J37" s="32"/>
    </row>
    <row r="38" spans="1:10" ht="12.75">
      <c r="A38" s="7"/>
      <c r="B38" s="7" t="s">
        <v>42</v>
      </c>
      <c r="C38" s="47"/>
      <c r="D38" s="47"/>
      <c r="E38" s="95">
        <f>C38-D38</f>
        <v>0</v>
      </c>
      <c r="F38" s="47"/>
      <c r="G38" s="47"/>
      <c r="H38" s="95">
        <f>F38-G38</f>
        <v>0</v>
      </c>
      <c r="I38" s="32"/>
      <c r="J38" s="32"/>
    </row>
    <row r="39" spans="1:10" ht="12.75">
      <c r="A39" s="7">
        <v>3</v>
      </c>
      <c r="B39" s="7" t="s">
        <v>43</v>
      </c>
      <c r="C39" s="47"/>
      <c r="D39" s="47"/>
      <c r="E39" s="34"/>
      <c r="F39" s="47"/>
      <c r="G39" s="47"/>
      <c r="H39" s="34"/>
      <c r="I39" s="32"/>
      <c r="J39" s="32"/>
    </row>
    <row r="40" spans="1:10" ht="12.75">
      <c r="A40" s="7"/>
      <c r="B40" s="7" t="s">
        <v>44</v>
      </c>
      <c r="C40" s="47"/>
      <c r="D40" s="47">
        <v>8</v>
      </c>
      <c r="E40" s="95">
        <f>C40-D40</f>
        <v>-8</v>
      </c>
      <c r="F40" s="47"/>
      <c r="G40" s="47">
        <v>7</v>
      </c>
      <c r="H40" s="95">
        <f>F40-G40</f>
        <v>-7</v>
      </c>
      <c r="I40" s="32"/>
      <c r="J40" s="32"/>
    </row>
    <row r="41" spans="1:10" ht="12.75">
      <c r="A41" s="7">
        <v>4</v>
      </c>
      <c r="B41" s="7" t="s">
        <v>45</v>
      </c>
      <c r="C41" s="47"/>
      <c r="D41" s="47"/>
      <c r="E41" s="34"/>
      <c r="F41" s="47"/>
      <c r="G41" s="47"/>
      <c r="H41" s="34"/>
      <c r="I41" s="32"/>
      <c r="J41" s="32"/>
    </row>
    <row r="42" spans="1:10" ht="12.75">
      <c r="A42" s="7"/>
      <c r="B42" s="7" t="s">
        <v>22</v>
      </c>
      <c r="C42" s="47"/>
      <c r="D42" s="47">
        <v>2</v>
      </c>
      <c r="E42" s="95">
        <f>C42-D42</f>
        <v>-2</v>
      </c>
      <c r="F42" s="47"/>
      <c r="G42" s="47">
        <v>3</v>
      </c>
      <c r="H42" s="95">
        <f>F42-G42</f>
        <v>-3</v>
      </c>
      <c r="I42" s="32"/>
      <c r="J42" s="32"/>
    </row>
    <row r="43" spans="1:10" ht="12.75">
      <c r="A43" s="7">
        <v>5</v>
      </c>
      <c r="B43" s="7" t="s">
        <v>46</v>
      </c>
      <c r="C43" s="47"/>
      <c r="D43" s="47"/>
      <c r="E43" s="95">
        <f>C43-D43</f>
        <v>0</v>
      </c>
      <c r="F43" s="47"/>
      <c r="G43" s="47"/>
      <c r="H43" s="95">
        <f>F43-G43</f>
        <v>0</v>
      </c>
      <c r="I43" s="32"/>
      <c r="J43" s="32"/>
    </row>
    <row r="44" spans="1:10" ht="12.75">
      <c r="A44" s="7">
        <v>6</v>
      </c>
      <c r="B44" s="7" t="s">
        <v>23</v>
      </c>
      <c r="C44" s="47"/>
      <c r="D44" s="47"/>
      <c r="E44" s="34"/>
      <c r="F44" s="47"/>
      <c r="G44" s="47"/>
      <c r="H44" s="34"/>
      <c r="I44" s="32"/>
      <c r="J44" s="32"/>
    </row>
    <row r="45" spans="1:10" ht="12.75">
      <c r="A45" s="7"/>
      <c r="B45" s="7" t="s">
        <v>24</v>
      </c>
      <c r="C45" s="47"/>
      <c r="D45" s="47"/>
      <c r="E45" s="95">
        <f>C45-D45</f>
        <v>0</v>
      </c>
      <c r="F45" s="47"/>
      <c r="G45" s="47"/>
      <c r="H45" s="95">
        <f>F45-G45</f>
        <v>0</v>
      </c>
      <c r="I45" s="32"/>
      <c r="J45" s="32"/>
    </row>
    <row r="46" spans="1:10" ht="12.75">
      <c r="A46" s="7">
        <v>7</v>
      </c>
      <c r="B46" s="7" t="s">
        <v>47</v>
      </c>
      <c r="C46" s="47"/>
      <c r="D46" s="47"/>
      <c r="E46" s="95">
        <f>C46-D46</f>
        <v>0</v>
      </c>
      <c r="F46" s="47"/>
      <c r="G46" s="47"/>
      <c r="H46" s="95">
        <f>F46-G46</f>
        <v>0</v>
      </c>
      <c r="I46" s="32"/>
      <c r="J46" s="32"/>
    </row>
    <row r="47" spans="1:10" ht="12.75">
      <c r="A47" s="7"/>
      <c r="B47" s="8" t="s">
        <v>48</v>
      </c>
      <c r="C47" s="95">
        <f>SUM(C35:C46)</f>
        <v>0</v>
      </c>
      <c r="D47" s="95">
        <f>SUM(D35:D46)</f>
        <v>10</v>
      </c>
      <c r="E47" s="95">
        <f>SUM(E35:E46)</f>
        <v>-10</v>
      </c>
      <c r="F47" s="95">
        <f>SUM(F35:F46)</f>
        <v>0</v>
      </c>
      <c r="G47" s="95">
        <f>SUM(G35:G46)</f>
        <v>10</v>
      </c>
      <c r="H47" s="95">
        <f>SUM(H34:H46)</f>
        <v>-10</v>
      </c>
      <c r="I47" s="32"/>
      <c r="J47" s="32"/>
    </row>
    <row r="48" spans="1:10" ht="12.75">
      <c r="A48" s="8" t="s">
        <v>49</v>
      </c>
      <c r="B48" s="8" t="s">
        <v>50</v>
      </c>
      <c r="C48" s="95">
        <f aca="true" t="shared" si="2" ref="C48:H48">C22+C33+C47</f>
        <v>214</v>
      </c>
      <c r="D48" s="95">
        <f t="shared" si="2"/>
        <v>218</v>
      </c>
      <c r="E48" s="95">
        <f t="shared" si="2"/>
        <v>-4</v>
      </c>
      <c r="F48" s="95">
        <f t="shared" si="2"/>
        <v>235</v>
      </c>
      <c r="G48" s="95">
        <f t="shared" si="2"/>
        <v>236</v>
      </c>
      <c r="H48" s="95">
        <f t="shared" si="2"/>
        <v>-1</v>
      </c>
      <c r="I48" s="32"/>
      <c r="J48" s="32"/>
    </row>
    <row r="49" spans="1:10" ht="12.75">
      <c r="A49" s="8" t="s">
        <v>51</v>
      </c>
      <c r="B49" s="8" t="s">
        <v>52</v>
      </c>
      <c r="C49" s="153">
        <v>7</v>
      </c>
      <c r="D49" s="154"/>
      <c r="E49" s="155"/>
      <c r="F49" s="153">
        <v>8</v>
      </c>
      <c r="G49" s="154"/>
      <c r="H49" s="155"/>
      <c r="I49" s="32"/>
      <c r="J49" s="32"/>
    </row>
    <row r="50" spans="1:10" ht="12.75">
      <c r="A50" s="8" t="s">
        <v>53</v>
      </c>
      <c r="B50" s="8" t="s">
        <v>54</v>
      </c>
      <c r="C50" s="153">
        <f>E48+C49</f>
        <v>3</v>
      </c>
      <c r="D50" s="154"/>
      <c r="E50" s="155"/>
      <c r="F50" s="153">
        <f>H48+F49</f>
        <v>7</v>
      </c>
      <c r="G50" s="154"/>
      <c r="H50" s="155"/>
      <c r="I50" s="32"/>
      <c r="J50" s="32"/>
    </row>
    <row r="51" s="4" customFormat="1" ht="12.75"/>
    <row r="52" spans="1:10" ht="12.75">
      <c r="A52" s="4"/>
      <c r="B52" s="80" t="str">
        <f>'Базови данни'!B14</f>
        <v>Дата на съставяне 19.07.2017 г.</v>
      </c>
      <c r="C52" s="80" t="str">
        <f>'Базови данни'!B17</f>
        <v>Съставител: Анна Владимирова Александрова-Иванова</v>
      </c>
      <c r="D52" s="4"/>
      <c r="E52" s="80"/>
      <c r="F52" s="4"/>
      <c r="G52" s="4"/>
      <c r="H52" s="4"/>
      <c r="I52" s="32"/>
      <c r="J52" s="32"/>
    </row>
    <row r="53" spans="1:10" ht="12.75">
      <c r="A53" s="4"/>
      <c r="B53" s="4"/>
      <c r="C53" s="4"/>
      <c r="D53" s="4"/>
      <c r="E53" s="4"/>
      <c r="F53" s="4"/>
      <c r="G53" s="4"/>
      <c r="H53" s="4"/>
      <c r="I53" s="32"/>
      <c r="J53" s="32"/>
    </row>
    <row r="54" spans="1:10" ht="12.75">
      <c r="A54" s="4"/>
      <c r="B54" s="4"/>
      <c r="C54" s="4"/>
      <c r="D54" s="4"/>
      <c r="E54" s="80" t="str">
        <f>'Базови данни'!B19</f>
        <v>Ръководител :Людмил Стефанов Цветков</v>
      </c>
      <c r="F54" s="4"/>
      <c r="G54" s="4"/>
      <c r="H54" s="4"/>
      <c r="I54" s="32"/>
      <c r="J54" s="32"/>
    </row>
    <row r="55" spans="1:10" ht="12.75">
      <c r="A55" s="4"/>
      <c r="B55" s="4"/>
      <c r="C55" s="4"/>
      <c r="D55" s="4"/>
      <c r="E55" s="80"/>
      <c r="F55" s="4"/>
      <c r="G55" s="4"/>
      <c r="H55" s="4"/>
      <c r="I55" s="32"/>
      <c r="J55" s="32"/>
    </row>
    <row r="56" spans="1:10" ht="12.75">
      <c r="A56" s="4"/>
      <c r="B56" s="4"/>
      <c r="C56" s="4"/>
      <c r="D56" s="4"/>
      <c r="E56" s="80"/>
      <c r="F56" s="4"/>
      <c r="G56" s="4"/>
      <c r="H56" s="4"/>
      <c r="I56" s="32"/>
      <c r="J56" s="32"/>
    </row>
    <row r="57" spans="1:10" ht="12.75">
      <c r="A57" s="4"/>
      <c r="B57" s="4"/>
      <c r="C57" s="4"/>
      <c r="D57" s="4"/>
      <c r="E57" s="80"/>
      <c r="F57" s="4"/>
      <c r="G57" s="4"/>
      <c r="H57" s="4"/>
      <c r="I57" s="32"/>
      <c r="J57" s="32"/>
    </row>
    <row r="58" spans="1:10" ht="12.75">
      <c r="A58" s="4"/>
      <c r="B58" s="4"/>
      <c r="C58" s="4"/>
      <c r="D58" s="4"/>
      <c r="E58" s="80"/>
      <c r="F58" s="4"/>
      <c r="G58" s="4"/>
      <c r="H58" s="4"/>
      <c r="I58" s="32"/>
      <c r="J58" s="32"/>
    </row>
    <row r="59" spans="1:10" ht="12.75">
      <c r="A59" s="4"/>
      <c r="B59" s="4"/>
      <c r="C59" s="4"/>
      <c r="D59" s="4"/>
      <c r="E59" s="80"/>
      <c r="F59" s="4"/>
      <c r="G59" s="4"/>
      <c r="H59" s="4"/>
      <c r="I59" s="32"/>
      <c r="J59" s="32"/>
    </row>
    <row r="60" spans="1:10" ht="12.75">
      <c r="A60" s="4"/>
      <c r="B60" s="4"/>
      <c r="C60" s="4"/>
      <c r="D60" s="4"/>
      <c r="E60" s="80"/>
      <c r="F60" s="4"/>
      <c r="G60" s="4"/>
      <c r="H60" s="4"/>
      <c r="I60" s="32"/>
      <c r="J60" s="32"/>
    </row>
    <row r="61" spans="1:10" ht="12.75">
      <c r="A61" s="4"/>
      <c r="B61" s="4"/>
      <c r="C61" s="4"/>
      <c r="D61" s="4"/>
      <c r="E61" s="80"/>
      <c r="F61" s="4"/>
      <c r="G61" s="4"/>
      <c r="H61" s="4"/>
      <c r="I61" s="32"/>
      <c r="J61" s="32"/>
    </row>
    <row r="62" spans="1:10" ht="12.75">
      <c r="A62" s="4"/>
      <c r="B62" s="4"/>
      <c r="C62" s="4"/>
      <c r="D62" s="4"/>
      <c r="E62" s="80"/>
      <c r="F62" s="4"/>
      <c r="G62" s="4"/>
      <c r="H62" s="4"/>
      <c r="I62" s="32"/>
      <c r="J62" s="32"/>
    </row>
    <row r="63" spans="1:10" ht="12.75">
      <c r="A63" s="4"/>
      <c r="B63" s="4"/>
      <c r="C63" s="4"/>
      <c r="D63" s="4"/>
      <c r="E63" s="80"/>
      <c r="F63" s="4"/>
      <c r="G63" s="4"/>
      <c r="H63" s="4"/>
      <c r="I63" s="32"/>
      <c r="J63" s="32"/>
    </row>
    <row r="64" spans="1:10" ht="12.75">
      <c r="A64" s="4"/>
      <c r="B64" s="4"/>
      <c r="C64" s="4"/>
      <c r="D64" s="4"/>
      <c r="E64" s="80"/>
      <c r="F64" s="4"/>
      <c r="G64" s="4"/>
      <c r="H64" s="4"/>
      <c r="I64" s="32"/>
      <c r="J64" s="32"/>
    </row>
    <row r="65" spans="1:10" ht="12.75">
      <c r="A65" s="4"/>
      <c r="B65" s="4"/>
      <c r="C65" s="4"/>
      <c r="D65" s="4"/>
      <c r="E65" s="80"/>
      <c r="F65" s="4"/>
      <c r="G65" s="4"/>
      <c r="H65" s="4"/>
      <c r="I65" s="32"/>
      <c r="J65" s="32"/>
    </row>
    <row r="66" spans="1:10" ht="12.75">
      <c r="A66" s="4"/>
      <c r="B66" s="4"/>
      <c r="C66" s="4"/>
      <c r="D66" s="4"/>
      <c r="E66" s="80"/>
      <c r="F66" s="4"/>
      <c r="G66" s="4"/>
      <c r="H66" s="4"/>
      <c r="I66" s="32"/>
      <c r="J66" s="32"/>
    </row>
    <row r="67" spans="1:10" ht="12.75">
      <c r="A67" s="4"/>
      <c r="B67" s="4"/>
      <c r="C67" s="4"/>
      <c r="D67" s="4"/>
      <c r="E67" s="80"/>
      <c r="F67" s="4"/>
      <c r="G67" s="4"/>
      <c r="H67" s="4"/>
      <c r="I67" s="32"/>
      <c r="J67" s="32"/>
    </row>
    <row r="68" spans="1:10" ht="12.75">
      <c r="A68" s="4"/>
      <c r="B68" s="4"/>
      <c r="C68" s="4"/>
      <c r="D68" s="4"/>
      <c r="E68" s="80"/>
      <c r="F68" s="4"/>
      <c r="G68" s="4"/>
      <c r="H68" s="4"/>
      <c r="I68" s="32"/>
      <c r="J68" s="32"/>
    </row>
    <row r="69" spans="1:10" ht="12.75">
      <c r="A69" s="4"/>
      <c r="B69" s="4"/>
      <c r="C69" s="4"/>
      <c r="D69" s="4"/>
      <c r="E69" s="80"/>
      <c r="F69" s="4"/>
      <c r="G69" s="4"/>
      <c r="H69" s="4"/>
      <c r="I69" s="32"/>
      <c r="J69" s="32"/>
    </row>
    <row r="70" spans="1:10" ht="12.75">
      <c r="A70" s="4"/>
      <c r="B70" s="4"/>
      <c r="C70" s="4"/>
      <c r="D70" s="4"/>
      <c r="E70" s="80"/>
      <c r="F70" s="4"/>
      <c r="G70" s="4"/>
      <c r="H70" s="4"/>
      <c r="I70" s="32"/>
      <c r="J70" s="32"/>
    </row>
    <row r="71" spans="1:10" ht="12.75">
      <c r="A71" s="4"/>
      <c r="B71" s="4"/>
      <c r="C71" s="4"/>
      <c r="D71" s="4"/>
      <c r="E71" s="80"/>
      <c r="F71" s="4"/>
      <c r="G71" s="4"/>
      <c r="H71" s="4"/>
      <c r="I71" s="32"/>
      <c r="J71" s="32"/>
    </row>
    <row r="72" spans="1:10" ht="12.75">
      <c r="A72" s="4"/>
      <c r="B72" s="4"/>
      <c r="C72" s="4"/>
      <c r="D72" s="4"/>
      <c r="E72" s="80"/>
      <c r="F72" s="4"/>
      <c r="G72" s="4"/>
      <c r="H72" s="4"/>
      <c r="I72" s="32"/>
      <c r="J72" s="32"/>
    </row>
    <row r="73" spans="1:10" ht="12.75">
      <c r="A73" s="4"/>
      <c r="B73" s="4"/>
      <c r="C73" s="4"/>
      <c r="D73" s="4"/>
      <c r="E73" s="80"/>
      <c r="F73" s="4"/>
      <c r="G73" s="4"/>
      <c r="H73" s="4"/>
      <c r="I73" s="32"/>
      <c r="J73" s="32"/>
    </row>
    <row r="74" spans="1:10" ht="12.75">
      <c r="A74" s="4"/>
      <c r="B74" s="4"/>
      <c r="C74" s="4"/>
      <c r="D74" s="4"/>
      <c r="E74" s="80"/>
      <c r="F74" s="4"/>
      <c r="G74" s="4"/>
      <c r="H74" s="4"/>
      <c r="I74" s="32"/>
      <c r="J74" s="32"/>
    </row>
    <row r="75" spans="1:10" ht="12.75">
      <c r="A75" s="4"/>
      <c r="B75" s="4"/>
      <c r="C75" s="4"/>
      <c r="D75" s="4"/>
      <c r="E75" s="80"/>
      <c r="F75" s="4"/>
      <c r="G75" s="4"/>
      <c r="H75" s="4"/>
      <c r="I75" s="32"/>
      <c r="J75" s="32"/>
    </row>
    <row r="76" spans="1:10" ht="12.75">
      <c r="A76" s="4"/>
      <c r="B76" s="4"/>
      <c r="C76" s="4"/>
      <c r="D76" s="4"/>
      <c r="E76" s="80"/>
      <c r="F76" s="4"/>
      <c r="G76" s="4"/>
      <c r="H76" s="4"/>
      <c r="I76" s="32"/>
      <c r="J76" s="32"/>
    </row>
    <row r="77" spans="1:10" ht="12.75">
      <c r="A77" s="4"/>
      <c r="B77" s="4"/>
      <c r="C77" s="4"/>
      <c r="D77" s="4"/>
      <c r="E77" s="80"/>
      <c r="F77" s="4"/>
      <c r="G77" s="4"/>
      <c r="H77" s="4"/>
      <c r="I77" s="32"/>
      <c r="J77" s="32"/>
    </row>
    <row r="78" spans="1:10" ht="12.75">
      <c r="A78" s="4"/>
      <c r="B78" s="4"/>
      <c r="C78" s="4"/>
      <c r="D78" s="4"/>
      <c r="E78" s="80"/>
      <c r="F78" s="4"/>
      <c r="G78" s="4"/>
      <c r="H78" s="4"/>
      <c r="I78" s="32"/>
      <c r="J78" s="32"/>
    </row>
    <row r="79" spans="1:10" ht="12.75">
      <c r="A79" s="4"/>
      <c r="B79" s="4"/>
      <c r="C79" s="4"/>
      <c r="D79" s="4"/>
      <c r="E79" s="80"/>
      <c r="F79" s="4"/>
      <c r="G79" s="4"/>
      <c r="H79" s="4"/>
      <c r="I79" s="32"/>
      <c r="J79" s="32"/>
    </row>
    <row r="80" spans="1:10" ht="12.75">
      <c r="A80" s="4"/>
      <c r="B80" s="4"/>
      <c r="C80" s="4"/>
      <c r="D80" s="4"/>
      <c r="E80" s="80"/>
      <c r="F80" s="4"/>
      <c r="G80" s="4"/>
      <c r="H80" s="4"/>
      <c r="I80" s="32"/>
      <c r="J80" s="32"/>
    </row>
    <row r="81" spans="1:10" ht="12.75">
      <c r="A81" s="4"/>
      <c r="B81" s="4"/>
      <c r="C81" s="4"/>
      <c r="D81" s="4"/>
      <c r="E81" s="80"/>
      <c r="F81" s="4"/>
      <c r="G81" s="4"/>
      <c r="H81" s="4"/>
      <c r="I81" s="32"/>
      <c r="J81" s="32"/>
    </row>
    <row r="82" spans="1:10" ht="12.75">
      <c r="A82" s="4"/>
      <c r="B82" s="4"/>
      <c r="C82" s="4"/>
      <c r="D82" s="4"/>
      <c r="E82" s="80"/>
      <c r="F82" s="4"/>
      <c r="G82" s="4"/>
      <c r="H82" s="4"/>
      <c r="I82" s="32"/>
      <c r="J82" s="32"/>
    </row>
    <row r="83" spans="1:10" ht="12.75">
      <c r="A83" s="4"/>
      <c r="B83" s="4"/>
      <c r="C83" s="4"/>
      <c r="D83" s="4"/>
      <c r="E83" s="80"/>
      <c r="F83" s="4"/>
      <c r="G83" s="4"/>
      <c r="H83" s="4"/>
      <c r="I83" s="32"/>
      <c r="J83" s="32"/>
    </row>
    <row r="84" spans="1:10" ht="12.75">
      <c r="A84" s="4"/>
      <c r="B84" s="4"/>
      <c r="C84" s="4"/>
      <c r="D84" s="4"/>
      <c r="E84" s="80"/>
      <c r="F84" s="4"/>
      <c r="G84" s="4"/>
      <c r="H84" s="4"/>
      <c r="I84" s="32"/>
      <c r="J84" s="32"/>
    </row>
    <row r="85" spans="1:10" ht="12.75">
      <c r="A85" s="4"/>
      <c r="B85" s="4"/>
      <c r="C85" s="4"/>
      <c r="D85" s="4"/>
      <c r="E85" s="80"/>
      <c r="F85" s="4"/>
      <c r="G85" s="4"/>
      <c r="H85" s="4"/>
      <c r="I85" s="32"/>
      <c r="J85" s="32"/>
    </row>
    <row r="86" spans="1:10" ht="12.75">
      <c r="A86" s="4"/>
      <c r="B86" s="4"/>
      <c r="C86" s="4"/>
      <c r="D86" s="4"/>
      <c r="E86" s="80"/>
      <c r="F86" s="4"/>
      <c r="G86" s="4"/>
      <c r="H86" s="4"/>
      <c r="I86" s="32"/>
      <c r="J86" s="32"/>
    </row>
    <row r="87" spans="1:10" ht="12.75">
      <c r="A87" s="4"/>
      <c r="B87" s="4"/>
      <c r="C87" s="4"/>
      <c r="D87" s="4"/>
      <c r="E87" s="80"/>
      <c r="F87" s="4"/>
      <c r="G87" s="4"/>
      <c r="H87" s="4"/>
      <c r="I87" s="32"/>
      <c r="J87" s="32"/>
    </row>
    <row r="88" spans="1:10" ht="12.75">
      <c r="A88" s="4"/>
      <c r="B88" s="4"/>
      <c r="C88" s="4"/>
      <c r="D88" s="4"/>
      <c r="E88" s="80"/>
      <c r="F88" s="4"/>
      <c r="G88" s="4"/>
      <c r="H88" s="4"/>
      <c r="I88" s="32"/>
      <c r="J88" s="32"/>
    </row>
    <row r="89" spans="1:10" ht="12.75">
      <c r="A89" s="4"/>
      <c r="B89" s="52" t="s">
        <v>219</v>
      </c>
      <c r="C89" s="4"/>
      <c r="D89" s="4"/>
      <c r="E89" s="4"/>
      <c r="F89" s="4"/>
      <c r="G89" s="4"/>
      <c r="H89" s="4"/>
      <c r="I89" s="32"/>
      <c r="J89" s="32"/>
    </row>
    <row r="90" spans="1:10" ht="12.75">
      <c r="A90" s="32"/>
      <c r="B90" s="53" t="s">
        <v>273</v>
      </c>
      <c r="C90" s="33"/>
      <c r="D90" s="33"/>
      <c r="E90" s="97">
        <f>СБ!B66-ОПП!C50</f>
        <v>0</v>
      </c>
      <c r="F90" s="33"/>
      <c r="G90" s="33"/>
      <c r="H90" s="97">
        <f>СБ!C66-ОПП!F50</f>
        <v>-5</v>
      </c>
      <c r="I90" s="32"/>
      <c r="J90" s="32"/>
    </row>
    <row r="91" spans="1:10" ht="12.75">
      <c r="A91" s="32"/>
      <c r="C91" s="33"/>
      <c r="D91" s="33"/>
      <c r="E91" s="33"/>
      <c r="F91" s="33"/>
      <c r="G91" s="33"/>
      <c r="H91" s="33"/>
      <c r="I91" s="32"/>
      <c r="J91" s="32"/>
    </row>
    <row r="92" spans="1:10" ht="12.75">
      <c r="A92" s="32"/>
      <c r="B92" s="39"/>
      <c r="C92" s="33"/>
      <c r="D92" s="33"/>
      <c r="E92" s="33"/>
      <c r="F92" s="33"/>
      <c r="G92" s="33"/>
      <c r="H92" s="33"/>
      <c r="I92" s="32"/>
      <c r="J92" s="32"/>
    </row>
    <row r="93" spans="1:10" ht="12.75">
      <c r="A93" s="32"/>
      <c r="B93" s="57" t="s">
        <v>283</v>
      </c>
      <c r="C93" s="33"/>
      <c r="D93" s="33"/>
      <c r="E93" s="33"/>
      <c r="F93" s="33"/>
      <c r="G93" s="33"/>
      <c r="H93" s="33"/>
      <c r="I93" s="32"/>
      <c r="J93" s="32"/>
    </row>
    <row r="94" spans="1:10" ht="12.75">
      <c r="A94" s="32"/>
      <c r="B94" s="39"/>
      <c r="C94" s="33"/>
      <c r="D94" s="33"/>
      <c r="E94" s="33"/>
      <c r="F94" s="33"/>
      <c r="G94" s="33"/>
      <c r="H94" s="33"/>
      <c r="I94" s="32"/>
      <c r="J94" s="32"/>
    </row>
  </sheetData>
  <sheetProtection/>
  <mergeCells count="15">
    <mergeCell ref="C5:H5"/>
    <mergeCell ref="A1:B1"/>
    <mergeCell ref="A2:H2"/>
    <mergeCell ref="A3:H3"/>
    <mergeCell ref="A4:B4"/>
    <mergeCell ref="A5:B5"/>
    <mergeCell ref="C4:H4"/>
    <mergeCell ref="C49:E49"/>
    <mergeCell ref="C50:E50"/>
    <mergeCell ref="F49:H49"/>
    <mergeCell ref="F50:H50"/>
    <mergeCell ref="A9:B9"/>
    <mergeCell ref="A7:B7"/>
    <mergeCell ref="C7:E7"/>
    <mergeCell ref="F7:H7"/>
  </mergeCells>
  <hyperlinks>
    <hyperlink ref="B93" location="Съдържание!A1" display="Обратно към съдържание"/>
  </hyperlinks>
  <printOptions horizontalCentered="1"/>
  <pageMargins left="0.22986111111111113" right="0.2" top="0.15972222222222224" bottom="0.1798611111111111" header="0.5118055555555556" footer="0.5118055555555556"/>
  <pageSetup horizontalDpi="300" verticalDpi="300" orientation="portrait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tabSelected="1" zoomScalePageLayoutView="0" workbookViewId="0" topLeftCell="A1">
      <selection activeCell="E5" sqref="E5:L5"/>
    </sheetView>
  </sheetViews>
  <sheetFormatPr defaultColWidth="9.140625" defaultRowHeight="12.75"/>
  <cols>
    <col min="1" max="1" width="44.140625" style="22" customWidth="1"/>
    <col min="2" max="2" width="8.421875" style="22" customWidth="1"/>
    <col min="3" max="3" width="9.8515625" style="22" customWidth="1"/>
    <col min="4" max="4" width="11.28125" style="22" customWidth="1"/>
    <col min="5" max="5" width="9.140625" style="22" customWidth="1"/>
    <col min="6" max="7" width="13.57421875" style="22" customWidth="1"/>
    <col min="8" max="8" width="8.421875" style="22" customWidth="1"/>
    <col min="9" max="9" width="9.421875" style="22" customWidth="1"/>
    <col min="10" max="10" width="8.421875" style="22" customWidth="1"/>
    <col min="11" max="11" width="10.421875" style="22" customWidth="1"/>
    <col min="12" max="12" width="9.00390625" style="22" customWidth="1"/>
    <col min="13" max="16384" width="9.140625" style="22" customWidth="1"/>
  </cols>
  <sheetData>
    <row r="1" spans="1:12" ht="12.75">
      <c r="A1" s="1"/>
      <c r="B1" s="98"/>
      <c r="C1" s="98"/>
      <c r="D1" s="98"/>
      <c r="E1" s="98"/>
      <c r="F1" s="98"/>
      <c r="G1" s="98"/>
      <c r="H1" s="98"/>
      <c r="I1" s="157"/>
      <c r="J1" s="157"/>
      <c r="K1" s="157"/>
      <c r="L1" s="157"/>
    </row>
    <row r="2" spans="1:12" ht="15">
      <c r="A2" s="149" t="s">
        <v>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5">
      <c r="A3" s="149" t="s">
        <v>55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2.75">
      <c r="A4" s="151" t="s">
        <v>235</v>
      </c>
      <c r="B4" s="151"/>
      <c r="C4" s="151"/>
      <c r="D4" s="152" t="str">
        <f>'Базови данни'!B4</f>
        <v>"ДКЦ СВ. ИВАН РИЛСКИ-АСПАРУХОВО-ВАРНА" ЕООД</v>
      </c>
      <c r="E4" s="152"/>
      <c r="F4" s="152"/>
      <c r="G4" s="152"/>
      <c r="H4" s="152"/>
      <c r="I4" s="152"/>
      <c r="J4" s="152"/>
      <c r="K4" s="152"/>
      <c r="L4" s="152"/>
    </row>
    <row r="5" spans="1:12" ht="12.75">
      <c r="A5" s="140" t="s">
        <v>238</v>
      </c>
      <c r="B5" s="140"/>
      <c r="C5" s="140"/>
      <c r="D5" s="140"/>
      <c r="E5" s="150">
        <v>42916</v>
      </c>
      <c r="F5" s="146"/>
      <c r="G5" s="146"/>
      <c r="H5" s="146"/>
      <c r="I5" s="146"/>
      <c r="J5" s="146"/>
      <c r="K5" s="146"/>
      <c r="L5" s="146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 t="s">
        <v>223</v>
      </c>
    </row>
    <row r="7" spans="1:12" ht="12.75">
      <c r="A7" s="166" t="s">
        <v>56</v>
      </c>
      <c r="B7" s="165" t="s">
        <v>57</v>
      </c>
      <c r="C7" s="165" t="s">
        <v>58</v>
      </c>
      <c r="D7" s="165" t="s">
        <v>59</v>
      </c>
      <c r="E7" s="162" t="s">
        <v>60</v>
      </c>
      <c r="F7" s="163"/>
      <c r="G7" s="163"/>
      <c r="H7" s="163"/>
      <c r="I7" s="158" t="s">
        <v>61</v>
      </c>
      <c r="J7" s="158"/>
      <c r="K7" s="158" t="s">
        <v>62</v>
      </c>
      <c r="L7" s="164" t="s">
        <v>63</v>
      </c>
    </row>
    <row r="8" spans="1:12" ht="12.75">
      <c r="A8" s="166"/>
      <c r="B8" s="165"/>
      <c r="C8" s="165"/>
      <c r="D8" s="165"/>
      <c r="E8" s="161" t="s">
        <v>64</v>
      </c>
      <c r="F8" s="159" t="s">
        <v>65</v>
      </c>
      <c r="G8" s="159" t="s">
        <v>66</v>
      </c>
      <c r="H8" s="160" t="s">
        <v>67</v>
      </c>
      <c r="I8" s="158"/>
      <c r="J8" s="158"/>
      <c r="K8" s="158"/>
      <c r="L8" s="164"/>
    </row>
    <row r="9" spans="1:12" ht="12.75">
      <c r="A9" s="166"/>
      <c r="B9" s="165"/>
      <c r="C9" s="165"/>
      <c r="D9" s="165"/>
      <c r="E9" s="161"/>
      <c r="F9" s="160"/>
      <c r="G9" s="159"/>
      <c r="H9" s="160"/>
      <c r="I9" s="158" t="s">
        <v>68</v>
      </c>
      <c r="J9" s="158" t="s">
        <v>69</v>
      </c>
      <c r="K9" s="158"/>
      <c r="L9" s="164"/>
    </row>
    <row r="10" spans="1:12" ht="23.25" customHeight="1">
      <c r="A10" s="166"/>
      <c r="B10" s="165"/>
      <c r="C10" s="165"/>
      <c r="D10" s="165"/>
      <c r="E10" s="161"/>
      <c r="F10" s="160"/>
      <c r="G10" s="160"/>
      <c r="H10" s="160"/>
      <c r="I10" s="158"/>
      <c r="J10" s="158"/>
      <c r="K10" s="158"/>
      <c r="L10" s="164"/>
    </row>
    <row r="11" spans="1:12" ht="12" customHeight="1">
      <c r="A11" s="35" t="s">
        <v>14</v>
      </c>
      <c r="B11" s="35">
        <v>1</v>
      </c>
      <c r="C11" s="35">
        <v>2</v>
      </c>
      <c r="D11" s="35">
        <v>3</v>
      </c>
      <c r="E11" s="35">
        <v>4</v>
      </c>
      <c r="F11" s="35">
        <v>5</v>
      </c>
      <c r="G11" s="35">
        <v>6</v>
      </c>
      <c r="H11" s="42">
        <v>7</v>
      </c>
      <c r="I11" s="44">
        <v>8</v>
      </c>
      <c r="J11" s="44">
        <v>9</v>
      </c>
      <c r="K11" s="43">
        <v>10</v>
      </c>
      <c r="L11" s="36">
        <v>11</v>
      </c>
    </row>
    <row r="12" spans="1:12" ht="12.75">
      <c r="A12" s="10" t="s">
        <v>70</v>
      </c>
      <c r="B12" s="99">
        <v>190</v>
      </c>
      <c r="C12" s="99"/>
      <c r="D12" s="99">
        <v>3</v>
      </c>
      <c r="E12" s="99"/>
      <c r="F12" s="99">
        <v>0</v>
      </c>
      <c r="G12" s="99"/>
      <c r="H12" s="99">
        <v>7</v>
      </c>
      <c r="I12" s="99">
        <v>7</v>
      </c>
      <c r="J12" s="99">
        <v>-372</v>
      </c>
      <c r="K12" s="100">
        <v>17</v>
      </c>
      <c r="L12" s="101">
        <f>SUM(B12:K12)</f>
        <v>-148</v>
      </c>
    </row>
    <row r="13" spans="1:12" ht="12.75">
      <c r="A13" s="11" t="s">
        <v>71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/>
      <c r="L13" s="101">
        <f>SUM(B13:K13)</f>
        <v>0</v>
      </c>
    </row>
    <row r="14" spans="1:12" ht="12.75">
      <c r="A14" s="76" t="s">
        <v>72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1">
        <f>SUM(B14:K14)</f>
        <v>0</v>
      </c>
    </row>
    <row r="15" spans="1:12" ht="25.5">
      <c r="A15" s="104" t="s">
        <v>73</v>
      </c>
      <c r="B15" s="105">
        <f aca="true" t="shared" si="0" ref="B15:L15">B12+B13+B14</f>
        <v>190</v>
      </c>
      <c r="C15" s="105">
        <f t="shared" si="0"/>
        <v>0</v>
      </c>
      <c r="D15" s="105">
        <f t="shared" si="0"/>
        <v>3</v>
      </c>
      <c r="E15" s="105">
        <f t="shared" si="0"/>
        <v>0</v>
      </c>
      <c r="F15" s="105">
        <f>F12+F13+F14</f>
        <v>0</v>
      </c>
      <c r="G15" s="105">
        <f t="shared" si="0"/>
        <v>0</v>
      </c>
      <c r="H15" s="105">
        <f t="shared" si="0"/>
        <v>7</v>
      </c>
      <c r="I15" s="105">
        <f t="shared" si="0"/>
        <v>7</v>
      </c>
      <c r="J15" s="105">
        <f t="shared" si="0"/>
        <v>-372</v>
      </c>
      <c r="K15" s="105">
        <f t="shared" si="0"/>
        <v>17</v>
      </c>
      <c r="L15" s="106">
        <f t="shared" si="0"/>
        <v>-148</v>
      </c>
    </row>
    <row r="16" spans="1:12" ht="12.75">
      <c r="A16" s="12" t="s">
        <v>74</v>
      </c>
      <c r="B16" s="107">
        <f>B17+B18</f>
        <v>0</v>
      </c>
      <c r="C16" s="107">
        <f aca="true" t="shared" si="1" ref="C16:K16">C17+C18</f>
        <v>0</v>
      </c>
      <c r="D16" s="107">
        <f t="shared" si="1"/>
        <v>0</v>
      </c>
      <c r="E16" s="107">
        <f t="shared" si="1"/>
        <v>0</v>
      </c>
      <c r="F16" s="107">
        <f t="shared" si="1"/>
        <v>0</v>
      </c>
      <c r="G16" s="107">
        <f t="shared" si="1"/>
        <v>0</v>
      </c>
      <c r="H16" s="107">
        <f t="shared" si="1"/>
        <v>0</v>
      </c>
      <c r="I16" s="107">
        <f t="shared" si="1"/>
        <v>0</v>
      </c>
      <c r="J16" s="107">
        <f t="shared" si="1"/>
        <v>0</v>
      </c>
      <c r="K16" s="107">
        <f t="shared" si="1"/>
        <v>0</v>
      </c>
      <c r="L16" s="108">
        <f aca="true" t="shared" si="2" ref="L16:L26">SUM(B16:K16)</f>
        <v>0</v>
      </c>
    </row>
    <row r="17" spans="1:12" ht="12.75">
      <c r="A17" s="11" t="s">
        <v>75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1">
        <f t="shared" si="2"/>
        <v>0</v>
      </c>
    </row>
    <row r="18" spans="1:12" ht="12.75">
      <c r="A18" s="11" t="s">
        <v>76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1">
        <f t="shared" si="2"/>
        <v>0</v>
      </c>
    </row>
    <row r="19" spans="1:12" ht="12.75">
      <c r="A19" s="12" t="s">
        <v>77</v>
      </c>
      <c r="B19" s="109"/>
      <c r="C19" s="110"/>
      <c r="D19" s="111"/>
      <c r="E19" s="110"/>
      <c r="F19" s="110"/>
      <c r="G19" s="111"/>
      <c r="H19" s="110"/>
      <c r="I19" s="110"/>
      <c r="J19" s="112"/>
      <c r="K19" s="110">
        <v>35</v>
      </c>
      <c r="L19" s="101">
        <f t="shared" si="2"/>
        <v>35</v>
      </c>
    </row>
    <row r="20" spans="1:12" ht="12.75">
      <c r="A20" s="66" t="s">
        <v>275</v>
      </c>
      <c r="B20" s="110"/>
      <c r="C20" s="110"/>
      <c r="D20" s="111"/>
      <c r="E20" s="110"/>
      <c r="F20" s="110"/>
      <c r="G20" s="111"/>
      <c r="H20" s="110"/>
      <c r="I20" s="111">
        <v>17</v>
      </c>
      <c r="J20" s="110"/>
      <c r="K20" s="111">
        <v>-17</v>
      </c>
      <c r="L20" s="101">
        <f>SUM(B20:K20)</f>
        <v>0</v>
      </c>
    </row>
    <row r="21" spans="1:12" ht="12.75">
      <c r="A21" s="13" t="s">
        <v>78</v>
      </c>
      <c r="B21" s="102"/>
      <c r="C21" s="102"/>
      <c r="D21" s="113"/>
      <c r="E21" s="102"/>
      <c r="F21" s="102"/>
      <c r="G21" s="113"/>
      <c r="H21" s="102"/>
      <c r="I21" s="113"/>
      <c r="J21" s="102"/>
      <c r="K21" s="113"/>
      <c r="L21" s="101">
        <f>SUM(B21:K21)</f>
        <v>0</v>
      </c>
    </row>
    <row r="22" spans="1:12" ht="12.75">
      <c r="A22" s="11" t="s">
        <v>79</v>
      </c>
      <c r="B22" s="103"/>
      <c r="C22" s="103"/>
      <c r="D22" s="103"/>
      <c r="E22" s="110"/>
      <c r="F22" s="110"/>
      <c r="G22" s="103"/>
      <c r="H22" s="103"/>
      <c r="I22" s="103"/>
      <c r="J22" s="103"/>
      <c r="K22" s="103"/>
      <c r="L22" s="101">
        <f t="shared" si="2"/>
        <v>0</v>
      </c>
    </row>
    <row r="23" spans="1:12" ht="12.75">
      <c r="A23" s="12" t="s">
        <v>80</v>
      </c>
      <c r="B23" s="110"/>
      <c r="C23" s="111"/>
      <c r="D23" s="109"/>
      <c r="E23" s="114"/>
      <c r="F23" s="114"/>
      <c r="G23" s="112"/>
      <c r="H23" s="111"/>
      <c r="I23" s="110"/>
      <c r="J23" s="111"/>
      <c r="K23" s="110"/>
      <c r="L23" s="101">
        <f t="shared" si="2"/>
        <v>0</v>
      </c>
    </row>
    <row r="24" spans="1:12" ht="12.75">
      <c r="A24" s="14" t="s">
        <v>81</v>
      </c>
      <c r="B24" s="103"/>
      <c r="C24" s="115"/>
      <c r="D24" s="116"/>
      <c r="E24" s="114"/>
      <c r="F24" s="114"/>
      <c r="G24" s="117"/>
      <c r="H24" s="115"/>
      <c r="I24" s="103"/>
      <c r="J24" s="115"/>
      <c r="K24" s="103"/>
      <c r="L24" s="101">
        <f t="shared" si="2"/>
        <v>0</v>
      </c>
    </row>
    <row r="25" spans="1:12" ht="12.75">
      <c r="A25" s="14" t="s">
        <v>82</v>
      </c>
      <c r="B25" s="103"/>
      <c r="C25" s="115"/>
      <c r="D25" s="116"/>
      <c r="E25" s="114"/>
      <c r="F25" s="114"/>
      <c r="G25" s="117"/>
      <c r="H25" s="115"/>
      <c r="I25" s="103"/>
      <c r="J25" s="115"/>
      <c r="K25" s="103"/>
      <c r="L25" s="101">
        <f t="shared" si="2"/>
        <v>0</v>
      </c>
    </row>
    <row r="26" spans="1:12" ht="12.75">
      <c r="A26" s="12" t="s">
        <v>83</v>
      </c>
      <c r="B26" s="110"/>
      <c r="C26" s="111"/>
      <c r="D26" s="110"/>
      <c r="E26" s="118"/>
      <c r="F26" s="118"/>
      <c r="G26" s="110"/>
      <c r="H26" s="111"/>
      <c r="I26" s="110"/>
      <c r="J26" s="111"/>
      <c r="K26" s="110"/>
      <c r="L26" s="101">
        <f t="shared" si="2"/>
        <v>0</v>
      </c>
    </row>
    <row r="27" spans="1:12" ht="12.75">
      <c r="A27" s="55" t="s">
        <v>84</v>
      </c>
      <c r="B27" s="119">
        <f>B15+B16+B19+B20+B22+B23+B26</f>
        <v>190</v>
      </c>
      <c r="C27" s="120">
        <f aca="true" t="shared" si="3" ref="C27:L27">C15+C16+C19+C20+C22+C23+C26</f>
        <v>0</v>
      </c>
      <c r="D27" s="120">
        <f t="shared" si="3"/>
        <v>3</v>
      </c>
      <c r="E27" s="120">
        <f t="shared" si="3"/>
        <v>0</v>
      </c>
      <c r="F27" s="120">
        <f t="shared" si="3"/>
        <v>0</v>
      </c>
      <c r="G27" s="120">
        <f t="shared" si="3"/>
        <v>0</v>
      </c>
      <c r="H27" s="120">
        <f t="shared" si="3"/>
        <v>7</v>
      </c>
      <c r="I27" s="120">
        <f t="shared" si="3"/>
        <v>24</v>
      </c>
      <c r="J27" s="120">
        <f t="shared" si="3"/>
        <v>-372</v>
      </c>
      <c r="K27" s="120">
        <f t="shared" si="3"/>
        <v>35</v>
      </c>
      <c r="L27" s="121">
        <f t="shared" si="3"/>
        <v>-113</v>
      </c>
    </row>
    <row r="28" spans="1:12" ht="25.5">
      <c r="A28" s="56" t="s">
        <v>282</v>
      </c>
      <c r="B28" s="122"/>
      <c r="C28" s="123"/>
      <c r="D28" s="124"/>
      <c r="E28" s="124"/>
      <c r="F28" s="124"/>
      <c r="G28" s="124"/>
      <c r="H28" s="123"/>
      <c r="I28" s="124"/>
      <c r="J28" s="123"/>
      <c r="K28" s="124"/>
      <c r="L28" s="125">
        <f>SUM(B28:K28)</f>
        <v>0</v>
      </c>
    </row>
    <row r="29" spans="1:12" ht="25.5">
      <c r="A29" s="126" t="s">
        <v>281</v>
      </c>
      <c r="B29" s="127">
        <f aca="true" t="shared" si="4" ref="B29:L29">B27+B28</f>
        <v>190</v>
      </c>
      <c r="C29" s="128">
        <f t="shared" si="4"/>
        <v>0</v>
      </c>
      <c r="D29" s="128">
        <f t="shared" si="4"/>
        <v>3</v>
      </c>
      <c r="E29" s="128">
        <f t="shared" si="4"/>
        <v>0</v>
      </c>
      <c r="F29" s="128">
        <f t="shared" si="4"/>
        <v>0</v>
      </c>
      <c r="G29" s="128">
        <f t="shared" si="4"/>
        <v>0</v>
      </c>
      <c r="H29" s="128">
        <f t="shared" si="4"/>
        <v>7</v>
      </c>
      <c r="I29" s="128">
        <f t="shared" si="4"/>
        <v>24</v>
      </c>
      <c r="J29" s="128">
        <f t="shared" si="4"/>
        <v>-372</v>
      </c>
      <c r="K29" s="128">
        <f t="shared" si="4"/>
        <v>35</v>
      </c>
      <c r="L29" s="128">
        <f t="shared" si="4"/>
        <v>-113</v>
      </c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79"/>
      <c r="B31" s="79"/>
      <c r="C31" s="79"/>
      <c r="D31" s="79"/>
      <c r="E31" s="79"/>
      <c r="F31" s="79"/>
      <c r="G31" s="80" t="str">
        <f>'Базови данни'!B19</f>
        <v>Ръководител :Людмил Стефанов Цветков</v>
      </c>
      <c r="H31" s="79"/>
      <c r="I31" s="79"/>
      <c r="J31" s="79"/>
      <c r="K31" s="79"/>
      <c r="L31" s="4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80" t="str">
        <f>'Базови данни'!B14</f>
        <v>Дата на съставяне 19.07.2017 г.</v>
      </c>
      <c r="B33" s="4"/>
      <c r="C33" s="80" t="str">
        <f>'Базови данни'!B17</f>
        <v>Съставител: Анна Владимирова Александрова-Иванова</v>
      </c>
      <c r="D33" s="4"/>
      <c r="E33" s="4"/>
      <c r="F33" s="4"/>
      <c r="G33" s="80"/>
      <c r="H33" s="4"/>
      <c r="I33" s="4"/>
      <c r="J33" s="4"/>
      <c r="K33" s="4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3" ht="12.75">
      <c r="A36" s="54" t="s">
        <v>219</v>
      </c>
      <c r="B36" s="97">
        <f>СБ!E11-ОСК!B29</f>
        <v>0</v>
      </c>
      <c r="C36" s="97">
        <f>СБ!E12-ОСК!C29</f>
        <v>0</v>
      </c>
      <c r="D36" s="97">
        <f>СБ!E13-ОСК!D29</f>
        <v>0</v>
      </c>
      <c r="E36" s="97">
        <f>СБ!E15-ОСК!E29</f>
        <v>0</v>
      </c>
      <c r="F36" s="97">
        <f>СБ!E16-ОСК!F29</f>
        <v>0</v>
      </c>
      <c r="G36" s="97">
        <f>СБ!E17-ОСК!G29</f>
        <v>0</v>
      </c>
      <c r="H36" s="97">
        <f>СБ!E18-ОСК!H29</f>
        <v>0</v>
      </c>
      <c r="I36" s="97">
        <f>СБ!E21-ОСК!I29</f>
        <v>0</v>
      </c>
      <c r="J36" s="97">
        <f>СБ!E22-ОСК!J29</f>
        <v>0</v>
      </c>
      <c r="K36" s="97">
        <f>СБ!E24-ОСК!K29</f>
        <v>0</v>
      </c>
      <c r="L36" s="97">
        <f>СБ!E25-ОСК!L29</f>
        <v>0</v>
      </c>
      <c r="M36" s="129">
        <f>'Базови данни'!B22</f>
        <v>42736</v>
      </c>
    </row>
    <row r="37" spans="1:13" ht="12.75">
      <c r="A37" s="53" t="s">
        <v>273</v>
      </c>
      <c r="B37" s="97">
        <f>СБ!F11-ОСК!B15</f>
        <v>0</v>
      </c>
      <c r="C37" s="97">
        <f>СБ!F12-ОСК!C15</f>
        <v>0</v>
      </c>
      <c r="D37" s="97">
        <f>СБ!F13-ОСК!D15</f>
        <v>0</v>
      </c>
      <c r="E37" s="97">
        <f>СБ!F15-ОСК!E15</f>
        <v>0</v>
      </c>
      <c r="F37" s="97">
        <f>СБ!F16-ОСК!F15</f>
        <v>0</v>
      </c>
      <c r="G37" s="97">
        <f>СБ!F17-ОСК!G15</f>
        <v>0</v>
      </c>
      <c r="H37" s="97">
        <f>СБ!F18-ОСК!H15</f>
        <v>0</v>
      </c>
      <c r="I37" s="97">
        <f>СБ!F21-ОСК!I15</f>
        <v>0</v>
      </c>
      <c r="J37" s="97">
        <f>СБ!F22-ОСК!J15</f>
        <v>0</v>
      </c>
      <c r="K37" s="97">
        <f>СБ!F24-ОСК!K15</f>
        <v>0</v>
      </c>
      <c r="L37" s="97">
        <f>СБ!F25-ОСК!L15</f>
        <v>0</v>
      </c>
      <c r="M37" s="129">
        <f>'Базови данни'!B10</f>
        <v>42916</v>
      </c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ht="12.75">
      <c r="A40" s="90"/>
    </row>
    <row r="41" ht="12.75">
      <c r="A41" s="90" t="s">
        <v>283</v>
      </c>
    </row>
  </sheetData>
  <sheetProtection/>
  <mergeCells count="21">
    <mergeCell ref="C7:C10"/>
    <mergeCell ref="A7:A10"/>
    <mergeCell ref="B7:B10"/>
    <mergeCell ref="D7:D10"/>
    <mergeCell ref="L7:L10"/>
    <mergeCell ref="I9:I10"/>
    <mergeCell ref="D4:L4"/>
    <mergeCell ref="H8:H10"/>
    <mergeCell ref="E5:L5"/>
    <mergeCell ref="I7:J8"/>
    <mergeCell ref="K7:K10"/>
    <mergeCell ref="I1:L1"/>
    <mergeCell ref="A2:L2"/>
    <mergeCell ref="A3:L3"/>
    <mergeCell ref="J9:J10"/>
    <mergeCell ref="F8:F10"/>
    <mergeCell ref="E8:E10"/>
    <mergeCell ref="A4:C4"/>
    <mergeCell ref="A5:D5"/>
    <mergeCell ref="E7:H7"/>
    <mergeCell ref="G8:G10"/>
  </mergeCells>
  <hyperlinks>
    <hyperlink ref="A41" location="Съдържание!A1" display="Обратно към съдържание"/>
  </hyperlinks>
  <printOptions horizontalCentered="1"/>
  <pageMargins left="0.19652777777777777" right="0.11805555555555557" top="0.27569444444444446" bottom="0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Tanq</dc:creator>
  <cp:keywords/>
  <dc:description/>
  <cp:lastModifiedBy>msh</cp:lastModifiedBy>
  <cp:lastPrinted>2017-07-21T06:59:09Z</cp:lastPrinted>
  <dcterms:created xsi:type="dcterms:W3CDTF">2016-09-08T10:55:28Z</dcterms:created>
  <dcterms:modified xsi:type="dcterms:W3CDTF">2017-07-26T09:42:37Z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