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<sst xmlns="http://schemas.openxmlformats.org/spreadsheetml/2006/main" count="1059" uniqueCount="876">
  <si>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</si>
  <si>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</si>
  <si>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</si>
  <si>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</si>
  <si>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</si>
  <si>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</si>
  <si>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</si>
  <si>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</si>
  <si>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</si>
  <si>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</si>
  <si>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</si>
  <si>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</si>
  <si>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</si>
  <si>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</si>
  <si>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</si>
  <si>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</si>
  <si>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</si>
  <si>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</si>
  <si>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</si>
  <si>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</si>
  <si>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</si>
  <si>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</si>
  <si>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</si>
  <si>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</si>
  <si>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</si>
  <si>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</si>
  <si>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</si>
  <si>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</si>
  <si>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</si>
  <si>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</si>
  <si>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</si>
  <si>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</si>
  <si>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</si>
  <si>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</si>
  <si>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</si>
  <si>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</si>
  <si>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</si>
  <si>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</si>
  <si>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</si>
  <si>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</si>
  <si>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</si>
  <si>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</si>
  <si>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</si>
  <si>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</si>
  <si>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</si>
  <si>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</si>
  <si>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</si>
  <si>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</si>
  <si>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</si>
  <si>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</si>
  <si>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</si>
  <si>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</si>
  <si>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</si>
  <si>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</si>
  <si>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</si>
  <si>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</si>
  <si>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</si>
  <si>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</si>
  <si>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</si>
  <si>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</si>
  <si>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</si>
  <si>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</si>
  <si>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</si>
  <si>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</si>
  <si>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</si>
  <si>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</si>
  <si>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</si>
  <si>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</si>
  <si>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</si>
  <si>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</si>
  <si>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</si>
  <si>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</si>
  <si>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</si>
  <si>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</si>
  <si>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</si>
  <si>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</si>
  <si>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</si>
  <si>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</si>
  <si>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</si>
  <si>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</si>
  <si>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</si>
  <si>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</si>
  <si>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</si>
  <si>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</si>
  <si>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</si>
  <si>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</si>
  <si>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</si>
  <si>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</si>
  <si>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</si>
  <si>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</si>
  <si>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</si>
  <si>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</si>
  <si>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</si>
  <si>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</si>
  <si>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</si>
  <si>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</si>
  <si>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</si>
  <si>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</si>
  <si>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</si>
  <si>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</si>
  <si>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</si>
  <si>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</si>
  <si>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</si>
  <si>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</si>
  <si>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</si>
  <si>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</si>
  <si>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</si>
  <si>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</si>
  <si>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</si>
  <si>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</si>
  <si>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</si>
  <si>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</si>
  <si>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</si>
  <si>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</si>
  <si>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</si>
  <si>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</si>
  <si>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</si>
  <si>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</si>
  <si>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</si>
  <si>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</si>
  <si>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</si>
  <si>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</si>
  <si>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</si>
  <si>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</si>
  <si>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</si>
  <si>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</si>
  <si>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</si>
  <si>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</si>
  <si>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</si>
  <si>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</si>
  <si>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</si>
  <si>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</si>
  <si>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</si>
  <si>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</si>
  <si>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</si>
  <si>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</si>
  <si>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</si>
  <si>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</si>
  <si>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</si>
  <si>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</si>
  <si>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</si>
  <si>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</si>
  <si>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</si>
  <si>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</si>
  <si>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</si>
  <si>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</si>
  <si>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</si>
  <si>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</si>
  <si>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</si>
  <si>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</si>
  <si>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</si>
  <si>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</si>
  <si>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</si>
  <si>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</si>
  <si>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</si>
  <si>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</si>
  <si>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</si>
  <si>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</si>
  <si>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</si>
  <si>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</si>
  <si>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</si>
  <si>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</si>
  <si>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</si>
  <si>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</si>
  <si>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</si>
  <si>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</si>
  <si>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</si>
  <si>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</si>
  <si>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</si>
  <si>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</si>
  <si>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</si>
  <si>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</si>
  <si>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</si>
  <si>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</si>
  <si>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</si>
  <si>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</si>
  <si>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</si>
  <si>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</si>
  <si>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</si>
  <si>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</si>
  <si>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</si>
  <si>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</si>
  <si>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</si>
  <si>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</si>
  <si>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</si>
  <si>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</si>
  <si>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</si>
  <si>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</si>
  <si>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</si>
  <si>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</si>
  <si>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</si>
  <si>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</si>
  <si>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</si>
  <si>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</si>
  <si>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</si>
  <si>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</si>
  <si>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</si>
  <si>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</si>
  <si>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</si>
  <si>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</si>
  <si>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</si>
  <si>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</si>
  <si>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</si>
  <si>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</si>
  <si>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</si>
  <si>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</si>
  <si>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</si>
  <si>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</si>
  <si>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</si>
  <si>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</si>
  <si>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</si>
  <si>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</si>
  <si>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</si>
  <si>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</si>
  <si>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</si>
  <si>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</si>
  <si>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</si>
  <si>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</si>
  <si>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</si>
  <si>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</si>
  <si>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</si>
  <si>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</si>
  <si>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</si>
  <si>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</si>
  <si>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</si>
  <si>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</si>
  <si>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</si>
  <si>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</si>
  <si>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</si>
  <si>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</si>
  <si>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</si>
  <si>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</si>
  <si>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</si>
  <si>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</si>
  <si>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</si>
  <si>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</si>
  <si>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</si>
  <si>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</si>
  <si>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</si>
  <si>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</si>
  <si>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</si>
  <si>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</si>
  <si>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</si>
  <si>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</si>
  <si>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</si>
  <si>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</si>
  <si>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</si>
  <si>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</si>
  <si>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</si>
  <si>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</si>
  <si>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</si>
  <si>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</si>
  <si>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</si>
  <si>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</si>
  <si>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</si>
  <si>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</si>
  <si>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</si>
  <si>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</si>
  <si>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</si>
  <si>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</si>
  <si>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</si>
  <si>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</si>
  <si>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</si>
  <si>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</si>
  <si>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</si>
  <si>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</si>
  <si>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</si>
  <si>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</si>
  <si>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</si>
  <si>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</si>
  <si>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</si>
  <si>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</si>
  <si>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</si>
  <si>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</si>
  <si>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</si>
  <si>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</si>
  <si>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</si>
  <si>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</si>
  <si>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</si>
  <si>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</si>
  <si>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</si>
  <si>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</si>
  <si>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</si>
  <si>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</si>
  <si>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</si>
  <si>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</si>
  <si>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</si>
  <si>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</si>
  <si>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</si>
  <si>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</si>
  <si>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</si>
  <si>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</si>
  <si>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</si>
  <si>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</si>
  <si>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</si>
  <si>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</si>
  <si>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</si>
  <si>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</si>
  <si>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</si>
  <si>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</si>
  <si>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</si>
  <si>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</si>
  <si>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</si>
  <si>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</si>
  <si>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</si>
  <si>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</si>
  <si>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</si>
  <si>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</si>
  <si>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</si>
  <si>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</si>
  <si>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</si>
  <si>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</si>
  <si>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</si>
  <si>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</si>
  <si>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</si>
  <si>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</si>
  <si>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</si>
  <si>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</si>
  <si>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</si>
  <si>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</si>
  <si>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</si>
  <si>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</si>
  <si>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</si>
  <si>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</si>
  <si>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</si>
  <si>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</si>
  <si>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</si>
  <si>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</si>
  <si>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</si>
  <si>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</si>
  <si>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</si>
  <si>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</si>
  <si>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</si>
  <si>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</si>
  <si>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</si>
  <si>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</si>
  <si>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</si>
  <si>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</si>
  <si>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</si>
  <si>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</si>
  <si>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</si>
  <si>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</si>
  <si>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</si>
  <si>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</si>
  <si>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</si>
  <si>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</si>
  <si>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</si>
  <si>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</si>
  <si>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</si>
  <si>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</si>
  <si>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</si>
  <si>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</si>
  <si>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</si>
  <si>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</si>
  <si>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</si>
  <si>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</si>
  <si>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</si>
  <si>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</si>
  <si>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</si>
  <si>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</si>
  <si>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</si>
  <si>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</si>
  <si>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</si>
  <si>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</si>
  <si>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</si>
  <si>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</si>
  <si>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</si>
  <si>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</si>
  <si>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</si>
  <si>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</si>
  <si>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</si>
  <si>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</si>
  <si>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</si>
  <si>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</si>
  <si>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</si>
  <si>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</si>
  <si>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</si>
  <si>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</si>
  <si>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</si>
  <si>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</si>
  <si>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</si>
  <si>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</si>
  <si>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</si>
  <si>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</si>
  <si>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</si>
  <si>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</si>
  <si>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</si>
  <si>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</si>
  <si>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</si>
  <si>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</si>
  <si>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</si>
  <si>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</si>
  <si>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</si>
  <si>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</si>
  <si>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</si>
  <si>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</si>
  <si>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</si>
  <si>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</si>
  <si>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</si>
  <si>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</si>
  <si>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</si>
  <si>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</si>
  <si>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</si>
  <si>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</si>
  <si>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</si>
  <si>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</si>
  <si>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</si>
  <si>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</si>
  <si>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</si>
  <si>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</si>
  <si>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</si>
  <si>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</si>
  <si>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</si>
  <si>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</si>
  <si>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</si>
  <si>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</si>
  <si>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</si>
  <si>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</si>
  <si>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</si>
  <si>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</si>
  <si>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</si>
  <si>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</si>
  <si>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</si>
  <si>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</si>
  <si>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</si>
  <si>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</si>
  <si>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</si>
  <si>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</si>
  <si>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</si>
  <si>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</si>
  <si>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</si>
  <si>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</si>
  <si>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</si>
  <si>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</si>
  <si>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</si>
  <si>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</si>
  <si>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</si>
  <si>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</si>
  <si>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</si>
  <si>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</si>
  <si>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</si>
  <si>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</si>
  <si>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</si>
  <si>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</si>
  <si>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</si>
  <si>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</si>
  <si>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</si>
  <si>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</si>
  <si>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</si>
  <si>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</si>
  <si>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</si>
  <si>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</si>
  <si>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</si>
  <si>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</si>
  <si>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</si>
  <si>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</si>
  <si>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</si>
  <si>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</si>
  <si>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</si>
  <si>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</si>
  <si>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</si>
  <si>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</si>
  <si>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</si>
  <si>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</si>
  <si>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</si>
  <si>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</si>
  <si>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</si>
  <si>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</si>
  <si>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</si>
  <si>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</si>
  <si>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</si>
  <si>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</si>
  <si>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</si>
  <si>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</si>
  <si>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</si>
  <si>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</si>
  <si>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</si>
  <si>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</si>
  <si>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</si>
  <si>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</si>
  <si>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</si>
  <si>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</si>
  <si>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</si>
  <si>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</si>
  <si>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</si>
  <si>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</si>
  <si>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</si>
  <si>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</si>
  <si>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</si>
  <si>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</si>
  <si>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</si>
  <si>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</si>
  <si>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</si>
  <si>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</si>
  <si>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</si>
  <si>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</si>
  <si>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</si>
  <si>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</si>
  <si>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</si>
  <si>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</si>
  <si>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</si>
  <si>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</si>
  <si>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</si>
  <si>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</si>
  <si>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</si>
  <si>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</si>
  <si>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</si>
  <si>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</si>
  <si>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</si>
  <si>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</si>
  <si>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</si>
  <si>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</si>
  <si>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</si>
  <si>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</si>
  <si>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</si>
  <si>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</si>
  <si>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</si>
  <si>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</si>
  <si>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</si>
  <si>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</si>
  <si>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</si>
  <si>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</si>
  <si>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</si>
  <si>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</si>
  <si>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</si>
  <si>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</si>
  <si>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</si>
  <si>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</si>
  <si>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</si>
  <si>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</si>
  <si>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</si>
  <si>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</si>
  <si>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</si>
  <si>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</si>
  <si>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</si>
  <si>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</si>
  <si>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</si>
  <si>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</si>
  <si>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</si>
  <si>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</si>
  <si>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</si>
  <si>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</si>
  <si>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</si>
  <si>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</si>
  <si>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</si>
  <si>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</si>
  <si>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</si>
  <si>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</si>
  <si>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</si>
  <si>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</si>
  <si>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</si>
  <si>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</si>
  <si>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</si>
  <si>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</si>
  <si>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</si>
  <si>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</si>
  <si>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</si>
  <si>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</si>
  <si>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</si>
  <si>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</si>
  <si>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</si>
  <si>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</si>
  <si>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</si>
  <si>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</si>
  <si>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</si>
  <si>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</si>
  <si>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</si>
  <si>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</si>
  <si>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</si>
  <si>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</si>
  <si>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</si>
  <si>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</si>
  <si>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</si>
  <si>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</si>
  <si>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</si>
  <si>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</si>
  <si>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</si>
  <si>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</si>
  <si>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</si>
  <si>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</si>
  <si>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</si>
  <si>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</si>
  <si>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</si>
  <si>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</si>
  <si>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</si>
  <si>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</si>
  <si>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</si>
  <si>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</si>
  <si>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</si>
  <si>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</si>
  <si>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</si>
  <si>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</si>
  <si>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</si>
  <si>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</si>
  <si>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</si>
  <si>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</si>
  <si>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</si>
  <si>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</si>
  <si>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</si>
  <si>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</si>
  <si>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</si>
  <si>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</si>
  <si>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</si>
  <si>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</si>
  <si>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</si>
  <si>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</si>
  <si>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</si>
  <si>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</si>
  <si>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</si>
  <si>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</si>
  <si>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</si>
  <si>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</si>
  <si>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</si>
  <si>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</si>
  <si>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</si>
  <si>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</si>
  <si>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</si>
  <si>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</si>
  <si>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</si>
  <si>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</si>
  <si>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</si>
  <si>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</si>
  <si>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</si>
  <si>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</si>
  <si>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</si>
  <si>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</si>
  <si>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</si>
  <si>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</si>
  <si>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</si>
  <si>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</si>
  <si>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</si>
  <si>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</si>
  <si>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</si>
  <si>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</si>
  <si>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</si>
  <si>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</si>
  <si>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</si>
  <si>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</si>
  <si>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</si>
  <si>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</si>
  <si>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</si>
  <si>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</si>
  <si>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</si>
  <si>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</si>
  <si>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</si>
  <si>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</si>
  <si>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</si>
  <si>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</si>
  <si>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</si>
  <si>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</si>
  <si>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</si>
  <si>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</si>
  <si>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</si>
  <si>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</si>
  <si>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</si>
  <si>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</si>
  <si>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</si>
  <si>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</si>
  <si>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</si>
  <si>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</si>
  <si>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</si>
  <si>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</si>
  <si>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</si>
  <si>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</si>
  <si>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</si>
  <si>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</si>
  <si>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</si>
  <si>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</si>
  <si>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</si>
  <si>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</si>
  <si>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</si>
  <si>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</si>
  <si>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</si>
  <si>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</si>
  <si>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</si>
  <si>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</si>
  <si>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</si>
  <si>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</si>
  <si>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</si>
  <si>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</si>
  <si>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</si>
  <si>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</si>
  <si>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</si>
  <si>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</si>
  <si>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</si>
  <si>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</si>
  <si>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</si>
  <si>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</si>
  <si>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</si>
  <si>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</si>
  <si>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</si>
  <si>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</si>
  <si>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</si>
  <si>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</si>
  <si>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</si>
  <si>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</si>
  <si>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</si>
  <si>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</si>
  <si>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</si>
  <si>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</si>
  <si>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</si>
  <si>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</si>
  <si>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</si>
  <si>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</si>
  <si>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</si>
  <si>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</si>
  <si>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</si>
  <si>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</si>
  <si>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</si>
  <si>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</si>
  <si>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</si>
  <si>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</si>
  <si>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</si>
  <si>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</si>
  <si>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</si>
  <si>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</si>
  <si>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</si>
  <si>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</si>
  <si>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</si>
  <si>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</si>
  <si>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</si>
  <si>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</si>
  <si>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</si>
  <si>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</si>
  <si>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</si>
  <si>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</si>
  <si>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</si>
  <si>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</si>
  <si>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</si>
  <si>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</si>
  <si>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</si>
  <si>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</si>
  <si>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</si>
  <si>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</si>
  <si>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</si>
  <si>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</si>
  <si>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</si>
  <si>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</si>
  <si>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</si>
  <si>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</si>
  <si>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</si>
  <si>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</si>
  <si>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</si>
  <si>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</si>
  <si>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</si>
  <si>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</si>
  <si>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</si>
  <si>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</si>
  <si>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</si>
  <si>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</si>
  <si>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</si>
  <si>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</si>
  <si>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</si>
  <si>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</si>
  <si>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</si>
  <si>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</si>
  <si>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</si>
  <si>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</si>
  <si>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</si>
  <si>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</si>
  <si>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</si>
  <si>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</si>
  <si>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</si>
  <si>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</si>
  <si>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</si>
  <si>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</si>
  <si>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</si>
  <si>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</si>
  <si>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</si>
  <si>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</si>
  <si>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</si>
  <si>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</si>
  <si>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</si>
  <si>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</si>
  <si>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</si>
  <si>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</si>
  <si>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</si>
  <si>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</si>
  <si>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</si>
  <si>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</si>
  <si>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</si>
  <si>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</si>
  <si>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</si>
  <si>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</si>
  <si>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</si>
  <si>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</si>
  <si>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</si>
  <si>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</si>
  <si>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</si>
  <si>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</si>
  <si>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</si>
  <si>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</si>
  <si>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</si>
  <si>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</si>
  <si>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</si>
  <si>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</si>
  <si>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</si>
  <si>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</si>
  <si>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</si>
  <si>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</si>
  <si>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</si>
  <si>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</si>
  <si>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</si>
  <si>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</si>
  <si>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</si>
  <si>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</si>
  <si>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</si>
  <si>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</si>
  <si>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</si>
  <si>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</si>
  <si>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</si>
  <si>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</si>
  <si>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</si>
  <si>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</si>
  <si>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</si>
  <si>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</si>
  <si>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</si>
  <si>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</si>
  <si>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</si>
  <si>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</si>
  <si>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</si>
  <si>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</si>
  <si>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</si>
  <si>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</si>
  <si>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</si>
  <si>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</si>
  <si>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</si>
  <si>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</si>
  <si>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</si>
  <si>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</si>
  <si>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</si>
  <si>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</si>
  <si>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</si>
  <si>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</si>
  <si>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</si>
  <si>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</si>
  <si>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</si>
  <si>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</si>
  <si>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</si>
  <si>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</si>
  <si>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</si>
  <si>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</si>
  <si>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</si>
  <si>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</si>
  <si>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</si>
  <si>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</si>
  <si>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</si>
  <si>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</si>
  <si>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</si>
  <si>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</si>
  <si>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</si>
  <si>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</si>
  <si>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</si>
  <si>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</si>
  <si>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</si>
  <si>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</si>
  <si>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</si>
  <si>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</si>
  <si>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</si>
  <si>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</si>
  <si>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</si>
  <si>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</si>
  <si>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</si>
  <si>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 xml:space="preserve">Дата на съставяне: 29.10.2019г.                                       </t>
  </si>
  <si>
    <t>Отчетен период:31.12.2019 г.</t>
  </si>
  <si>
    <t>Дата на съставяне: 30.01.2020г.</t>
  </si>
  <si>
    <t>Отчетен период:31.12.2019г.</t>
  </si>
  <si>
    <t xml:space="preserve">Дата на съставяне:30.01.2020г.                                     </t>
  </si>
  <si>
    <t>Отчетен период:30.01.2020 г.</t>
  </si>
  <si>
    <t xml:space="preserve">                Дата  на съставяне: 30.01.2020г.                                                                                                                             </t>
  </si>
  <si>
    <t>Отчетен период:към 31.12.2019год</t>
  </si>
  <si>
    <t>Отчетен период към 31.12.2019год</t>
  </si>
  <si>
    <t xml:space="preserve">Дата на съставяне: 30.01.2020г.                       </t>
  </si>
  <si>
    <t>Отчетен период: към 31.12.2019год</t>
  </si>
  <si>
    <r>
      <t xml:space="preserve">Отчетен период:   към 31.12.2019год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</si>
  <si>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съставяне:30.01.2020г.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</si>
</sst>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864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3354</v>
      </c>
      <c r="E12" s="32">
        <v>3415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1947</v>
      </c>
      <c r="E13" s="32">
        <v>2009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49</v>
      </c>
      <c r="E15" s="32">
        <v>80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30</v>
      </c>
      <c r="E16" s="32">
        <v>41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11307</v>
      </c>
      <c r="E19" s="45">
        <f>SUM(E11:E18)</f>
        <v>11472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9502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826</v>
      </c>
      <c r="J21" s="48">
        <f>J24+J22-J23</f>
        <v>826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13</v>
      </c>
      <c r="J23" s="661">
        <v>13</v>
      </c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12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10327</v>
      </c>
      <c r="J25" s="40">
        <f>J21+J20</f>
        <v>10328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3</v>
      </c>
      <c r="E27" s="45">
        <f>SUM(E23:E26)</f>
        <v>12</v>
      </c>
      <c r="F27" s="51" t="s">
        <v>79</v>
      </c>
      <c r="G27" s="51"/>
      <c r="H27" s="33" t="s">
        <v>80</v>
      </c>
      <c r="I27" s="40">
        <v>326</v>
      </c>
      <c r="J27" s="40">
        <v>310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15</v>
      </c>
      <c r="J31" s="34">
        <v>16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341</v>
      </c>
      <c r="J33" s="40">
        <f>J27+J31+J32</f>
        <v>326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10968</v>
      </c>
      <c r="J36" s="40">
        <f>J17+J25+J33</f>
        <v>10954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118</v>
      </c>
      <c r="J44" s="34">
        <v>187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23</v>
      </c>
      <c r="J48" s="34">
        <v>40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141</v>
      </c>
      <c r="J49" s="40">
        <f>SUM(J44:J48)</f>
        <v>227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68</v>
      </c>
      <c r="J51" s="34">
        <v>73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476</v>
      </c>
      <c r="J53" s="34">
        <v>476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11310</v>
      </c>
      <c r="E55" s="45">
        <f>E27+E19</f>
        <v>11484</v>
      </c>
      <c r="F55" s="30" t="s">
        <v>169</v>
      </c>
      <c r="G55" s="30"/>
      <c r="H55" s="60" t="s">
        <v>170</v>
      </c>
      <c r="I55" s="40">
        <f>I49+I51+I53+I54</f>
        <v>685</v>
      </c>
      <c r="J55" s="40">
        <f>J49+J51+J53+J54</f>
        <v>776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984</v>
      </c>
      <c r="E58" s="32">
        <v>1026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739</v>
      </c>
      <c r="J59" s="34">
        <v>625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604</v>
      </c>
      <c r="E61" s="32">
        <v>240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1588</v>
      </c>
      <c r="E64" s="45">
        <f>SUM(E58:E63)</f>
        <v>1266</v>
      </c>
      <c r="F64" s="30" t="s">
        <v>197</v>
      </c>
      <c r="G64" s="30"/>
      <c r="H64" s="33" t="s">
        <v>198</v>
      </c>
      <c r="I64" s="34">
        <v>448</v>
      </c>
      <c r="J64" s="34">
        <v>368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627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75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23</v>
      </c>
    </row>
    <row r="68" spans="1:10" ht="15">
      <c r="A68" s="28" t="s">
        <v>208</v>
      </c>
      <c r="B68" s="110"/>
      <c r="C68" s="31" t="s">
        <v>209</v>
      </c>
      <c r="D68" s="32">
        <v>675</v>
      </c>
      <c r="E68" s="32">
        <v>357</v>
      </c>
      <c r="F68" s="30" t="s">
        <v>210</v>
      </c>
      <c r="G68" s="30"/>
      <c r="H68" s="33" t="s">
        <v>211</v>
      </c>
      <c r="I68" s="34">
        <v>38</v>
      </c>
      <c r="J68" s="34">
        <v>32</v>
      </c>
    </row>
    <row r="69" spans="1:10" ht="15">
      <c r="A69" s="28" t="s">
        <v>212</v>
      </c>
      <c r="B69" s="110"/>
      <c r="C69" s="31" t="s">
        <v>213</v>
      </c>
      <c r="D69" s="32">
        <v>3</v>
      </c>
      <c r="E69" s="32">
        <v>16</v>
      </c>
      <c r="F69" s="47" t="s">
        <v>74</v>
      </c>
      <c r="G69" s="47"/>
      <c r="H69" s="33" t="s">
        <v>214</v>
      </c>
      <c r="I69" s="34">
        <v>928</v>
      </c>
      <c r="J69" s="34">
        <v>1066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2872</v>
      </c>
      <c r="J71" s="74">
        <f>SUM(J59:J70)</f>
        <v>2183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20</v>
      </c>
      <c r="E72" s="32">
        <v>85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18</v>
      </c>
      <c r="E74" s="32">
        <v>13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746</v>
      </c>
      <c r="E75" s="45">
        <f>SUM(E67:E74)</f>
        <v>501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2879</v>
      </c>
      <c r="J79" s="83">
        <f>J71+J75</f>
        <v>2190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49</v>
      </c>
      <c r="E87" s="32">
        <v>40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816</v>
      </c>
      <c r="E88" s="32">
        <v>597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865</v>
      </c>
      <c r="E91" s="45">
        <f>SUM(E87:E90)</f>
        <v>637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23</v>
      </c>
      <c r="E92" s="32">
        <v>32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3222</v>
      </c>
      <c r="E93" s="45">
        <f>E64+E75+E91+E92</f>
        <v>2436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14532</v>
      </c>
      <c r="E94" s="89">
        <f>E93+E55</f>
        <v>13920</v>
      </c>
      <c r="F94" s="90" t="s">
        <v>267</v>
      </c>
      <c r="G94" s="90"/>
      <c r="H94" s="91" t="s">
        <v>268</v>
      </c>
      <c r="I94" s="531">
        <f>I79+I55+I36</f>
        <v>14532</v>
      </c>
      <c r="J94" s="531">
        <f>J79+J55+J36</f>
        <v>13920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:E30 D35:E38 D40:E44 D47:E50 D53:E54 D58:E63 D79:E83 D87:E90 D67:E74 I19:J20 D92:E92 D11:E18 I39:J39 D20:E21 I51:J54 I28:J28 I62:J70 I43:J48 I74:J76 I59:J60 I11:J13 I22:J24 D23:E26 I31:J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3">
      <selection activeCell="E15" sqref="E15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866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1244</v>
      </c>
      <c r="E9" s="142">
        <v>1214</v>
      </c>
      <c r="F9" s="140" t="s">
        <v>280</v>
      </c>
      <c r="G9" s="140"/>
      <c r="H9" s="143" t="s">
        <v>281</v>
      </c>
      <c r="I9" s="144">
        <v>3467</v>
      </c>
      <c r="J9" s="144">
        <v>3492</v>
      </c>
    </row>
    <row r="10" spans="1:10" ht="12">
      <c r="A10" s="140" t="s">
        <v>282</v>
      </c>
      <c r="B10" s="140"/>
      <c r="C10" s="141" t="s">
        <v>283</v>
      </c>
      <c r="D10" s="142">
        <v>707</v>
      </c>
      <c r="E10" s="142">
        <v>816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348</v>
      </c>
      <c r="E11" s="142">
        <v>350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1217</v>
      </c>
      <c r="E12" s="142">
        <v>1010</v>
      </c>
      <c r="F12" s="145" t="s">
        <v>74</v>
      </c>
      <c r="G12" s="145"/>
      <c r="H12" s="143" t="s">
        <v>292</v>
      </c>
      <c r="I12" s="144">
        <v>209</v>
      </c>
      <c r="J12" s="144">
        <v>394</v>
      </c>
    </row>
    <row r="13" spans="1:20" ht="13.5">
      <c r="A13" s="140" t="s">
        <v>293</v>
      </c>
      <c r="B13" s="140"/>
      <c r="C13" s="141" t="s">
        <v>294</v>
      </c>
      <c r="D13" s="142">
        <v>184</v>
      </c>
      <c r="E13" s="142">
        <v>163</v>
      </c>
      <c r="F13" s="146" t="s">
        <v>47</v>
      </c>
      <c r="G13" s="521">
        <v>11</v>
      </c>
      <c r="H13" s="147" t="s">
        <v>295</v>
      </c>
      <c r="I13" s="150">
        <f>SUM(I9:I12)</f>
        <v>3676</v>
      </c>
      <c r="J13" s="150">
        <f>SUM(J9:J12)</f>
        <v>3886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-362</v>
      </c>
      <c r="E15" s="151">
        <v>-44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262</v>
      </c>
      <c r="E16" s="151">
        <v>301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3600</v>
      </c>
      <c r="E19" s="157">
        <f>SUM(E9:E18)</f>
        <v>3810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29</v>
      </c>
      <c r="E22" s="142">
        <v>33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12</v>
      </c>
      <c r="E24" s="142">
        <v>10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20</v>
      </c>
      <c r="E25" s="142">
        <v>14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61</v>
      </c>
      <c r="E26" s="157">
        <f>SUM(E22:E25)</f>
        <v>57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3661</v>
      </c>
      <c r="E28" s="542">
        <f>E26+E19</f>
        <v>3867</v>
      </c>
      <c r="F28" s="134" t="s">
        <v>334</v>
      </c>
      <c r="G28" s="134"/>
      <c r="H28" s="152" t="s">
        <v>335</v>
      </c>
      <c r="I28" s="150">
        <f>I13+I24</f>
        <v>3676</v>
      </c>
      <c r="J28" s="150">
        <f>J13+J24</f>
        <v>3886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15</v>
      </c>
      <c r="E30" s="542">
        <f>J28-E28</f>
        <v>19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3661</v>
      </c>
      <c r="E33" s="157">
        <f>E28+E31+E32</f>
        <v>3867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15</v>
      </c>
      <c r="E34" s="542">
        <f>E30</f>
        <v>19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15</v>
      </c>
      <c r="E39" s="543">
        <f>E34+E35</f>
        <v>19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15</v>
      </c>
      <c r="E41" s="541">
        <f>E39</f>
        <v>19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3676</v>
      </c>
      <c r="E42" s="544">
        <f>E33-E35+E39</f>
        <v>3886</v>
      </c>
      <c r="F42" s="175" t="s">
        <v>377</v>
      </c>
      <c r="G42" s="175"/>
      <c r="H42" s="171" t="s">
        <v>378</v>
      </c>
      <c r="I42" s="546">
        <f>I28+I30</f>
        <v>3676</v>
      </c>
      <c r="J42" s="546">
        <f>J28+J30</f>
        <v>3886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863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:E38 D40:E40 D9:E14 D17:E18 D22:E25 D31:E32 I19:J23 I31:J32 I40:J40 I9:J12 D36:E36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868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4002</v>
      </c>
      <c r="D10" s="547">
        <v>3726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-2681</v>
      </c>
      <c r="D11" s="547">
        <v>-2556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-1411</v>
      </c>
      <c r="D13" s="547">
        <v>-1170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411</v>
      </c>
      <c r="D14" s="547">
        <v>258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>
        <v>-16</v>
      </c>
      <c r="D17" s="547">
        <v>-14</v>
      </c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-11</v>
      </c>
      <c r="D18" s="547">
        <v>-10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-89</v>
      </c>
      <c r="D19" s="547">
        <v>-63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205</v>
      </c>
      <c r="D20" s="213">
        <f>SUM(D10:D19)</f>
        <v>171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>
        <v>174</v>
      </c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0</v>
      </c>
      <c r="D32" s="213">
        <f>SUM(D22:D31)</f>
        <v>174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511</v>
      </c>
      <c r="D36" s="547">
        <v>187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-459</v>
      </c>
      <c r="D37" s="547">
        <v>-279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-29</v>
      </c>
      <c r="D39" s="547">
        <v>-28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23</v>
      </c>
      <c r="D42" s="213">
        <f>SUM(D36:D41)</f>
        <v>-120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228</v>
      </c>
      <c r="D43" s="213">
        <f>D42+D32+D20</f>
        <v>225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637</v>
      </c>
      <c r="D44" s="213">
        <v>379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865</v>
      </c>
      <c r="D45" s="213">
        <f>D44+D43</f>
        <v>604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865</v>
      </c>
      <c r="D46" s="227">
        <f>D45</f>
        <v>604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J16" sqref="J16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870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9502</v>
      </c>
      <c r="F11" s="289">
        <v>30</v>
      </c>
      <c r="G11" s="289">
        <v>-13</v>
      </c>
      <c r="H11" s="289">
        <v>809</v>
      </c>
      <c r="I11" s="289">
        <v>965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9502</v>
      </c>
      <c r="F15" s="289">
        <f>F11</f>
        <v>30</v>
      </c>
      <c r="G15" s="289">
        <f>G11</f>
        <v>-13</v>
      </c>
      <c r="H15" s="289">
        <f>H11</f>
        <v>809</v>
      </c>
      <c r="I15" s="289">
        <f>SUM(I11:I14)</f>
        <v>965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15</v>
      </c>
      <c r="J16" s="555"/>
      <c r="K16" s="285"/>
      <c r="L16" s="550">
        <f>SUM(C16:K16)</f>
        <v>15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>
        <v>-1</v>
      </c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-13</v>
      </c>
      <c r="H29" s="289">
        <f>SUM(H15:H28)</f>
        <v>809</v>
      </c>
      <c r="I29" s="289">
        <f>SUM(I15:I28)</f>
        <v>980</v>
      </c>
      <c r="J29" s="289">
        <f>SUM(J15:J28)</f>
        <v>-639</v>
      </c>
      <c r="K29" s="289"/>
      <c r="L29" s="289">
        <f>SUM(L15:L28)</f>
        <v>10968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>E29</f>
        <v>9501</v>
      </c>
      <c r="F32" s="289">
        <f>F29</f>
        <v>30</v>
      </c>
      <c r="G32" s="289">
        <v>-13</v>
      </c>
      <c r="H32" s="289">
        <f>H29</f>
        <v>809</v>
      </c>
      <c r="I32" s="289">
        <f>I29</f>
        <v>980</v>
      </c>
      <c r="J32" s="289">
        <f>J29</f>
        <v>-639</v>
      </c>
      <c r="K32" s="289"/>
      <c r="L32" s="550">
        <f>L29</f>
        <v>10968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12" sqref="L12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871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4367</v>
      </c>
      <c r="E10" s="557">
        <v>7</v>
      </c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952</v>
      </c>
      <c r="L10" s="559">
        <v>68</v>
      </c>
      <c r="M10" s="559"/>
      <c r="N10" s="581">
        <f aca="true" t="shared" si="0" ref="N10:N16">K10+L10-M10</f>
        <v>1020</v>
      </c>
      <c r="O10" s="559"/>
      <c r="P10" s="559"/>
      <c r="Q10" s="558"/>
      <c r="R10" s="581">
        <f>G10-N10</f>
        <v>3354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3694</v>
      </c>
      <c r="E11" s="557">
        <v>166</v>
      </c>
      <c r="F11" s="557">
        <v>1</v>
      </c>
      <c r="G11" s="581">
        <f>D11+E11-F11</f>
        <v>3859</v>
      </c>
      <c r="H11" s="559"/>
      <c r="I11" s="559"/>
      <c r="J11" s="581">
        <f>SUM(G11)</f>
        <v>3859</v>
      </c>
      <c r="K11" s="559">
        <v>1685</v>
      </c>
      <c r="L11" s="559">
        <v>228</v>
      </c>
      <c r="M11" s="559">
        <v>1</v>
      </c>
      <c r="N11" s="581">
        <f t="shared" si="0"/>
        <v>1912</v>
      </c>
      <c r="O11" s="559"/>
      <c r="P11" s="559"/>
      <c r="Q11" s="558"/>
      <c r="R11" s="581">
        <f aca="true" t="shared" si="1" ref="R11:R16">G11-N11</f>
        <v>1947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170</v>
      </c>
      <c r="L13" s="666">
        <v>30</v>
      </c>
      <c r="M13" s="666"/>
      <c r="N13" s="665">
        <f>K13+L13-M13</f>
        <v>200</v>
      </c>
      <c r="O13" s="666"/>
      <c r="P13" s="666"/>
      <c r="Q13" s="667"/>
      <c r="R13" s="665">
        <f t="shared" si="1"/>
        <v>49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75</v>
      </c>
      <c r="L14" s="559">
        <v>11</v>
      </c>
      <c r="M14" s="559"/>
      <c r="N14" s="581">
        <f t="shared" si="0"/>
        <v>86</v>
      </c>
      <c r="O14" s="559"/>
      <c r="P14" s="559"/>
      <c r="Q14" s="558"/>
      <c r="R14" s="581">
        <f t="shared" si="1"/>
        <v>30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14353</v>
      </c>
      <c r="E17" s="580">
        <f>SUM(E9:E16)</f>
        <v>173</v>
      </c>
      <c r="F17" s="580">
        <f>SUM(F9:F16)</f>
        <v>1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2882</v>
      </c>
      <c r="L17" s="582">
        <f>SUM(L10:L16)</f>
        <v>337</v>
      </c>
      <c r="M17" s="582">
        <f>SUM(M10:M16)</f>
        <v>1</v>
      </c>
      <c r="N17" s="558">
        <f>SUM(N9:N16)</f>
        <v>3218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11307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29</v>
      </c>
      <c r="L22" s="559">
        <v>9</v>
      </c>
      <c r="M22" s="559"/>
      <c r="N22" s="581">
        <f>K22+L22-M22</f>
        <v>38</v>
      </c>
      <c r="O22" s="559"/>
      <c r="P22" s="559"/>
      <c r="Q22" s="558"/>
      <c r="R22" s="581">
        <f>J22-N22</f>
        <v>3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/>
      <c r="E24" s="557"/>
      <c r="F24" s="557"/>
      <c r="G24" s="558"/>
      <c r="H24" s="559"/>
      <c r="I24" s="559"/>
      <c r="J24" s="558"/>
      <c r="K24" s="559"/>
      <c r="L24" s="559"/>
      <c r="M24" s="559"/>
      <c r="N24" s="558"/>
      <c r="O24" s="559"/>
      <c r="P24" s="559"/>
      <c r="Q24" s="558"/>
      <c r="R24" s="558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41</v>
      </c>
      <c r="E25" s="566"/>
      <c r="F25" s="566"/>
      <c r="G25" s="586">
        <f>SUM(G22:G24)</f>
        <v>41</v>
      </c>
      <c r="H25" s="568"/>
      <c r="I25" s="568"/>
      <c r="J25" s="586">
        <f>SUM(J22:J24)</f>
        <v>41</v>
      </c>
      <c r="K25" s="587">
        <f>SUM(K22:K24)</f>
        <v>29</v>
      </c>
      <c r="L25" s="587">
        <f>SUM(L22:L24)</f>
        <v>9</v>
      </c>
      <c r="M25" s="568"/>
      <c r="N25" s="567">
        <f>SUM(N22:N24)</f>
        <v>38</v>
      </c>
      <c r="O25" s="568"/>
      <c r="P25" s="568"/>
      <c r="Q25" s="567"/>
      <c r="R25" s="586">
        <f>SUM(R22:R24)</f>
        <v>3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14394</v>
      </c>
      <c r="E40" s="583">
        <f>E25+E17</f>
        <v>173</v>
      </c>
      <c r="F40" s="583">
        <f>F17</f>
        <v>1</v>
      </c>
      <c r="G40" s="581">
        <f>G25+G17</f>
        <v>14566</v>
      </c>
      <c r="H40" s="584">
        <f>H17</f>
        <v>0</v>
      </c>
      <c r="I40" s="324"/>
      <c r="J40" s="581">
        <f>J25+J17</f>
        <v>14566</v>
      </c>
      <c r="K40" s="584">
        <f>K25+K17</f>
        <v>2911</v>
      </c>
      <c r="L40" s="584">
        <f>L25+L17</f>
        <v>346</v>
      </c>
      <c r="M40" s="584">
        <f>M17</f>
        <v>1</v>
      </c>
      <c r="N40" s="558">
        <f>N25+N17</f>
        <v>3256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11310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872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B109" sqref="B109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873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821</v>
      </c>
      <c r="D28" s="374">
        <v>821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39</v>
      </c>
      <c r="D29" s="374">
        <v>39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27</v>
      </c>
      <c r="D33" s="621">
        <v>27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27</v>
      </c>
      <c r="D35" s="374">
        <v>27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12</v>
      </c>
      <c r="D38" s="621">
        <v>12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12</v>
      </c>
      <c r="D42" s="374">
        <v>12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929</v>
      </c>
      <c r="D43" s="376">
        <f>D28+D29+D33+D42+D31</f>
        <v>929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929</v>
      </c>
      <c r="D44" s="376">
        <f>D43</f>
        <v>929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127</v>
      </c>
      <c r="D56" s="379"/>
      <c r="E56" s="621">
        <v>127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127</v>
      </c>
      <c r="D57" s="374"/>
      <c r="E57" s="621">
        <v>127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25</v>
      </c>
      <c r="D64" s="374"/>
      <c r="E64" s="621">
        <v>25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25</v>
      </c>
      <c r="D65" s="384"/>
      <c r="E65" s="621">
        <v>25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152</v>
      </c>
      <c r="D66" s="376">
        <f>D57+D65</f>
        <v>0</v>
      </c>
      <c r="E66" s="376">
        <f>E52+E56+E61+E62+E63+E64</f>
        <v>152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476</v>
      </c>
      <c r="D68" s="374"/>
      <c r="E68" s="621">
        <v>476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f>C76+C78</f>
        <v>724</v>
      </c>
      <c r="D75" s="376">
        <f>D76+D78</f>
        <v>724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717</v>
      </c>
      <c r="D76" s="374">
        <v>717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7</v>
      </c>
      <c r="D78" s="374">
        <v>7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259</v>
      </c>
      <c r="D87" s="374">
        <v>259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>
        <v>3</v>
      </c>
      <c r="D88" s="374">
        <v>3</v>
      </c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90</v>
      </c>
      <c r="D89" s="374">
        <v>90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52</v>
      </c>
      <c r="D90" s="379">
        <v>52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52</v>
      </c>
      <c r="D93" s="374">
        <v>52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23</v>
      </c>
      <c r="D94" s="374">
        <v>23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996</v>
      </c>
      <c r="D95" s="374">
        <v>996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2147</v>
      </c>
      <c r="D96" s="376">
        <f>D71+D75+D87+D88+D89+D93+D94+D95</f>
        <v>2147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2775</v>
      </c>
      <c r="D97" s="376">
        <f>D66+D68+D96</f>
        <v>2147</v>
      </c>
      <c r="E97" s="376">
        <f>E66+E68+E96</f>
        <v>628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865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866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865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874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875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2020-01-30T08:16:15Z</cp:lastPrinted>
  <dcterms:created xsi:type="dcterms:W3CDTF">2005-01-20T07:09:52Z</dcterms:created>
  <dcterms:modified xsi:type="dcterms:W3CDTF">2020-01-30T09:34:49Z</dcterms:modified>
  <cp:category/>
  <cp:version/>
  <cp:contentType/>
  <cp:contentStatus/>
</cp:coreProperties>
</file>